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60" yWindow="750" windowWidth="18720" windowHeight="5910" tabRatio="424"/>
  </bookViews>
  <sheets>
    <sheet name="実施要項" sheetId="24" r:id="rId1"/>
    <sheet name="星取表" sheetId="16" r:id="rId2"/>
    <sheet name="対戦表" sheetId="26" r:id="rId3"/>
    <sheet name="グラウンド情報" sheetId="25" r:id="rId4"/>
  </sheets>
  <definedNames>
    <definedName name="_xlnm.Print_Area" localSheetId="1">星取表!$A$1:$AE$19</definedName>
    <definedName name="_xlnm.Print_Area" localSheetId="2">対戦表!$A$1:$AF$17</definedName>
  </definedNames>
  <calcPr calcId="145621"/>
</workbook>
</file>

<file path=xl/calcChain.xml><?xml version="1.0" encoding="utf-8"?>
<calcChain xmlns="http://schemas.openxmlformats.org/spreadsheetml/2006/main">
  <c r="A1" i="26" l="1"/>
  <c r="B7" i="26" l="1"/>
  <c r="B8" i="26" s="1"/>
  <c r="B9" i="26" s="1"/>
  <c r="B10" i="26" s="1"/>
  <c r="B11" i="26" s="1"/>
  <c r="B12" i="26" s="1"/>
  <c r="B13" i="26" s="1"/>
  <c r="B14" i="26" s="1"/>
  <c r="B15" i="26" s="1"/>
  <c r="B16" i="26" s="1"/>
  <c r="B17" i="26" s="1"/>
  <c r="H8" i="16" l="1"/>
  <c r="J8" i="16"/>
  <c r="N8" i="16"/>
  <c r="P8" i="16"/>
  <c r="E15" i="16" l="1"/>
  <c r="H15" i="16"/>
  <c r="K15" i="16"/>
  <c r="N15" i="16"/>
  <c r="T16" i="16"/>
  <c r="V16" i="16"/>
  <c r="E17" i="16"/>
  <c r="H17" i="16"/>
  <c r="K17" i="16"/>
  <c r="N17" i="16"/>
  <c r="Q17" i="16"/>
  <c r="T15" i="16" s="1"/>
  <c r="W17" i="16" l="1"/>
  <c r="Y17" i="16"/>
  <c r="Z17" i="16" s="1"/>
  <c r="X17" i="16"/>
  <c r="X15" i="16"/>
  <c r="Y15" i="16"/>
  <c r="AC15" i="16"/>
  <c r="W15" i="16"/>
  <c r="Z15" i="16"/>
  <c r="AB17" i="16"/>
  <c r="AB15" i="16"/>
  <c r="AA17" i="16"/>
  <c r="AF15" i="16"/>
  <c r="AA15" i="16"/>
  <c r="AD15" i="16"/>
  <c r="T7" i="16"/>
  <c r="Q7" i="16"/>
  <c r="Q8" i="16"/>
  <c r="T8" i="16"/>
  <c r="S8" i="16"/>
  <c r="V8" i="16"/>
  <c r="T9" i="16"/>
  <c r="Q9" i="16"/>
  <c r="Q10" i="16"/>
  <c r="T10" i="16"/>
  <c r="S10" i="16"/>
  <c r="V10" i="16"/>
  <c r="T11" i="16"/>
  <c r="Q11" i="16"/>
  <c r="Q12" i="16"/>
  <c r="T12" i="16"/>
  <c r="S12" i="16"/>
  <c r="V12" i="16"/>
  <c r="T13" i="16"/>
  <c r="Q13" i="16"/>
  <c r="Q14" i="16"/>
  <c r="T14" i="16"/>
  <c r="S14" i="16"/>
  <c r="V14" i="16"/>
  <c r="K13" i="16"/>
  <c r="N11" i="16" s="1"/>
  <c r="H13" i="16"/>
  <c r="N9" i="16" s="1"/>
  <c r="E13" i="16"/>
  <c r="N10" i="16"/>
  <c r="P10" i="16"/>
  <c r="N12" i="16"/>
  <c r="P12" i="16"/>
  <c r="E11" i="16"/>
  <c r="K7" i="16" s="1"/>
  <c r="E9" i="16"/>
  <c r="K8" i="16"/>
  <c r="M8" i="16"/>
  <c r="H11" i="16"/>
  <c r="K9" i="16" s="1"/>
  <c r="K10" i="16"/>
  <c r="M10" i="16"/>
  <c r="E6" i="16"/>
  <c r="H6" i="16"/>
  <c r="K6" i="16"/>
  <c r="N6" i="16"/>
  <c r="Q6" i="16"/>
  <c r="T6" i="16"/>
  <c r="AC17" i="16" l="1"/>
  <c r="AF17" i="16" s="1"/>
  <c r="X13" i="16"/>
  <c r="W13" i="16"/>
  <c r="X9" i="16"/>
  <c r="X11" i="16"/>
  <c r="H7" i="16"/>
  <c r="AA13" i="16"/>
  <c r="Y13" i="16"/>
  <c r="AB11" i="16"/>
  <c r="W11" i="16"/>
  <c r="AA11" i="16"/>
  <c r="Y11" i="16"/>
  <c r="AB9" i="16"/>
  <c r="W9" i="16"/>
  <c r="AA9" i="16"/>
  <c r="Y9" i="16"/>
  <c r="N7" i="16"/>
  <c r="AB13" i="16"/>
  <c r="Z13" i="16" l="1"/>
  <c r="AC9" i="16"/>
  <c r="AC11" i="16"/>
  <c r="X7" i="16"/>
  <c r="AC13" i="16"/>
  <c r="Z11" i="16"/>
  <c r="Z9" i="16"/>
  <c r="AA7" i="16"/>
  <c r="Y7" i="16"/>
  <c r="AB7" i="16"/>
  <c r="W7" i="16"/>
  <c r="AF13" i="16" l="1"/>
  <c r="AF9" i="16"/>
  <c r="AF11" i="16"/>
  <c r="Z7" i="16"/>
  <c r="AC7" i="16"/>
  <c r="AF7" i="16" l="1"/>
  <c r="AD13" i="16" l="1"/>
  <c r="AD17" i="16"/>
  <c r="AD7" i="16"/>
  <c r="AD9" i="16"/>
  <c r="AD11" i="16"/>
</calcChain>
</file>

<file path=xl/comments1.xml><?xml version="1.0" encoding="utf-8"?>
<comments xmlns="http://schemas.openxmlformats.org/spreadsheetml/2006/main">
  <authors>
    <author>三井住友建設株式会社</author>
  </authors>
  <commentList>
    <comment ref="A5" authorId="0">
      <text>
        <r>
          <rPr>
            <b/>
            <sz val="9"/>
            <color indexed="81"/>
            <rFont val="ＭＳ Ｐゴシック"/>
            <family val="3"/>
            <charset val="128"/>
          </rPr>
          <t>クラス名ブロック名を記入してください。</t>
        </r>
        <r>
          <rPr>
            <sz val="9"/>
            <color indexed="81"/>
            <rFont val="ＭＳ Ｐゴシック"/>
            <family val="3"/>
            <charset val="128"/>
          </rPr>
          <t xml:space="preserve">
</t>
        </r>
      </text>
    </comment>
    <comment ref="AF5" authorId="0">
      <text>
        <r>
          <rPr>
            <b/>
            <sz val="9"/>
            <color indexed="81"/>
            <rFont val="ＭＳ Ｐゴシック"/>
            <family val="3"/>
            <charset val="128"/>
          </rPr>
          <t>AF列には計算式がありますので消去しないでください。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三井住友建設株式会社</author>
  </authors>
  <commentList>
    <comment ref="A4" authorId="0">
      <text>
        <r>
          <rPr>
            <b/>
            <sz val="9"/>
            <color indexed="81"/>
            <rFont val="ＭＳ Ｐゴシック"/>
            <family val="3"/>
            <charset val="128"/>
          </rPr>
          <t>自動記入になっています。</t>
        </r>
      </text>
    </comment>
  </commentList>
</comments>
</file>

<file path=xl/sharedStrings.xml><?xml version="1.0" encoding="utf-8"?>
<sst xmlns="http://schemas.openxmlformats.org/spreadsheetml/2006/main" count="217" uniqueCount="152">
  <si>
    <t>NO</t>
  </si>
  <si>
    <t>チーム名</t>
  </si>
  <si>
    <t>勝</t>
  </si>
  <si>
    <t>負</t>
  </si>
  <si>
    <t>分</t>
  </si>
  <si>
    <t>得失差</t>
  </si>
  <si>
    <t>順位</t>
  </si>
  <si>
    <t>－</t>
  </si>
  <si>
    <t>幹事チーム</t>
    <rPh sb="0" eb="2">
      <t>カンジ</t>
    </rPh>
    <phoneticPr fontId="1"/>
  </si>
  <si>
    <t>☆☆</t>
    <phoneticPr fontId="1"/>
  </si>
  <si>
    <t>主審</t>
    <rPh sb="0" eb="2">
      <t>シュシン</t>
    </rPh>
    <phoneticPr fontId="1"/>
  </si>
  <si>
    <t>勝点</t>
    <rPh sb="0" eb="1">
      <t>カ</t>
    </rPh>
    <phoneticPr fontId="1"/>
  </si>
  <si>
    <t>得点</t>
    <rPh sb="0" eb="1">
      <t>トク</t>
    </rPh>
    <rPh sb="1" eb="2">
      <t>テン</t>
    </rPh>
    <phoneticPr fontId="1"/>
  </si>
  <si>
    <t>失点</t>
    <rPh sb="0" eb="2">
      <t>シッテン</t>
    </rPh>
    <phoneticPr fontId="1"/>
  </si>
  <si>
    <t>月</t>
    <rPh sb="0" eb="1">
      <t>ツキ</t>
    </rPh>
    <phoneticPr fontId="1"/>
  </si>
  <si>
    <t>日</t>
    <rPh sb="0" eb="1">
      <t>ヒ</t>
    </rPh>
    <phoneticPr fontId="1"/>
  </si>
  <si>
    <t>☆☆</t>
    <phoneticPr fontId="1"/>
  </si>
  <si>
    <t>☆☆</t>
    <phoneticPr fontId="1"/>
  </si>
  <si>
    <t>メール</t>
    <phoneticPr fontId="1"/>
  </si>
  <si>
    <t>ＬＡ-6</t>
    <phoneticPr fontId="1"/>
  </si>
  <si>
    <t>※自動表ですので「青部分」のみ修正/記入して下さい。</t>
    <rPh sb="1" eb="3">
      <t>ジドウ</t>
    </rPh>
    <rPh sb="3" eb="4">
      <t>ヒョウ</t>
    </rPh>
    <rPh sb="9" eb="10">
      <t>アオ</t>
    </rPh>
    <rPh sb="10" eb="12">
      <t>ブブン</t>
    </rPh>
    <rPh sb="15" eb="17">
      <t>シュウセイ</t>
    </rPh>
    <rPh sb="18" eb="20">
      <t>キニュウ</t>
    </rPh>
    <rPh sb="22" eb="23">
      <t>クダ</t>
    </rPh>
    <phoneticPr fontId="1"/>
  </si>
  <si>
    <t>サザンFC</t>
    <phoneticPr fontId="1"/>
  </si>
  <si>
    <t>（日）</t>
    <rPh sb="1" eb="2">
      <t>ニチ</t>
    </rPh>
    <phoneticPr fontId="1"/>
  </si>
  <si>
    <t>藤の木SC</t>
    <rPh sb="0" eb="1">
      <t>フジ</t>
    </rPh>
    <rPh sb="2" eb="3">
      <t>キ</t>
    </rPh>
    <phoneticPr fontId="1"/>
  </si>
  <si>
    <t>六ッ川SC</t>
    <rPh sb="0" eb="3">
      <t>ムツカワ</t>
    </rPh>
    <phoneticPr fontId="1"/>
  </si>
  <si>
    <t>担当</t>
    <rPh sb="0" eb="2">
      <t>タントウ</t>
    </rPh>
    <phoneticPr fontId="1"/>
  </si>
  <si>
    <t>TEL</t>
    <phoneticPr fontId="1"/>
  </si>
  <si>
    <t>バディーSC</t>
    <phoneticPr fontId="1"/>
  </si>
  <si>
    <t>みずきSC</t>
    <phoneticPr fontId="1"/>
  </si>
  <si>
    <t>U-11（8人制）</t>
    <rPh sb="6" eb="8">
      <t>ニンセイ</t>
    </rPh>
    <phoneticPr fontId="1"/>
  </si>
  <si>
    <t>---</t>
    <phoneticPr fontId="1"/>
  </si>
  <si>
    <t>対戦</t>
    <rPh sb="0" eb="2">
      <t>タイセン</t>
    </rPh>
    <phoneticPr fontId="1"/>
  </si>
  <si>
    <t>~　星取表　~</t>
    <rPh sb="2" eb="3">
      <t>ホシ</t>
    </rPh>
    <rPh sb="3" eb="4">
      <t>トリ</t>
    </rPh>
    <rPh sb="4" eb="5">
      <t>ヒョウ</t>
    </rPh>
    <phoneticPr fontId="1"/>
  </si>
  <si>
    <t>~　対戦表　~</t>
    <rPh sb="2" eb="4">
      <t>タイセン</t>
    </rPh>
    <rPh sb="4" eb="5">
      <t>ヒョウ</t>
    </rPh>
    <phoneticPr fontId="1"/>
  </si>
  <si>
    <t>グランド名：永田みなみ台公園G</t>
    <rPh sb="4" eb="5">
      <t>ナ</t>
    </rPh>
    <rPh sb="6" eb="12">
      <t>ナガタミナミダイ</t>
    </rPh>
    <rPh sb="12" eb="14">
      <t>コウエン</t>
    </rPh>
    <phoneticPr fontId="1"/>
  </si>
  <si>
    <t>六ッ川</t>
    <rPh sb="0" eb="3">
      <t>ムツカワ</t>
    </rPh>
    <phoneticPr fontId="1"/>
  </si>
  <si>
    <t>藤の木</t>
    <rPh sb="0" eb="1">
      <t>フジ</t>
    </rPh>
    <rPh sb="2" eb="3">
      <t>キ</t>
    </rPh>
    <phoneticPr fontId="1"/>
  </si>
  <si>
    <t>結果発表</t>
    <rPh sb="0" eb="2">
      <t>ケッカ</t>
    </rPh>
    <rPh sb="2" eb="4">
      <t>ハッピョウ</t>
    </rPh>
    <phoneticPr fontId="1"/>
  </si>
  <si>
    <t>【目的】</t>
    <rPh sb="1" eb="3">
      <t>モクテキ</t>
    </rPh>
    <phoneticPr fontId="1"/>
  </si>
  <si>
    <t>【選考方式】</t>
    <rPh sb="1" eb="3">
      <t>センコウ</t>
    </rPh>
    <rPh sb="3" eb="5">
      <t>ホウシキ</t>
    </rPh>
    <phoneticPr fontId="1"/>
  </si>
  <si>
    <t>【選手】</t>
    <rPh sb="1" eb="3">
      <t>センシュ</t>
    </rPh>
    <phoneticPr fontId="1"/>
  </si>
  <si>
    <t>【実施日、実施会場】</t>
    <rPh sb="1" eb="4">
      <t>ジッシビ</t>
    </rPh>
    <rPh sb="5" eb="7">
      <t>ジッシ</t>
    </rPh>
    <rPh sb="7" eb="9">
      <t>カイジョウ</t>
    </rPh>
    <phoneticPr fontId="1"/>
  </si>
  <si>
    <t>【会場注意事項】</t>
    <rPh sb="1" eb="3">
      <t>カイジョウ</t>
    </rPh>
    <rPh sb="3" eb="5">
      <t>チュウイ</t>
    </rPh>
    <rPh sb="5" eb="7">
      <t>ジコウ</t>
    </rPh>
    <phoneticPr fontId="1"/>
  </si>
  <si>
    <t>・公園内遊歩道とベンチ及び、遊具区画は利用をご遠慮ください。</t>
    <rPh sb="11" eb="12">
      <t>オヨ</t>
    </rPh>
    <rPh sb="14" eb="16">
      <t>ユウグ</t>
    </rPh>
    <rPh sb="16" eb="18">
      <t>クカク</t>
    </rPh>
    <phoneticPr fontId="1"/>
  </si>
  <si>
    <t>No</t>
    <phoneticPr fontId="1"/>
  </si>
  <si>
    <t>キックオフ</t>
    <phoneticPr fontId="1"/>
  </si>
  <si>
    <t>副審</t>
    <rPh sb="0" eb="2">
      <t>フクシン</t>
    </rPh>
    <phoneticPr fontId="1"/>
  </si>
  <si>
    <t>①</t>
    <phoneticPr fontId="1"/>
  </si>
  <si>
    <t>藤の木SC</t>
    <phoneticPr fontId="1"/>
  </si>
  <si>
    <t>－</t>
    <phoneticPr fontId="1"/>
  </si>
  <si>
    <t>みずきSC</t>
    <phoneticPr fontId="1"/>
  </si>
  <si>
    <t>サザン</t>
    <phoneticPr fontId="1"/>
  </si>
  <si>
    <t>②</t>
    <phoneticPr fontId="1"/>
  </si>
  <si>
    <t>六ッ川SC</t>
    <phoneticPr fontId="1"/>
  </si>
  <si>
    <t>サザンFC</t>
    <phoneticPr fontId="1"/>
  </si>
  <si>
    <t>みずき</t>
    <phoneticPr fontId="1"/>
  </si>
  <si>
    <t>③</t>
    <phoneticPr fontId="1"/>
  </si>
  <si>
    <t>みずきSC</t>
    <phoneticPr fontId="1"/>
  </si>
  <si>
    <t>－</t>
    <phoneticPr fontId="1"/>
  </si>
  <si>
    <t>バディーSC</t>
    <phoneticPr fontId="1"/>
  </si>
  <si>
    <t>④</t>
    <phoneticPr fontId="1"/>
  </si>
  <si>
    <t>藤の木SC</t>
    <phoneticPr fontId="1"/>
  </si>
  <si>
    <t>－</t>
    <phoneticPr fontId="1"/>
  </si>
  <si>
    <t>サザンFC</t>
    <phoneticPr fontId="1"/>
  </si>
  <si>
    <t>みずき</t>
    <phoneticPr fontId="1"/>
  </si>
  <si>
    <t>バディー</t>
    <phoneticPr fontId="1"/>
  </si>
  <si>
    <t>⑤</t>
    <phoneticPr fontId="1"/>
  </si>
  <si>
    <t>六ッ川SC</t>
    <phoneticPr fontId="1"/>
  </si>
  <si>
    <t>バディーSC</t>
    <phoneticPr fontId="1"/>
  </si>
  <si>
    <t>サザン</t>
    <phoneticPr fontId="1"/>
  </si>
  <si>
    <t>-</t>
    <phoneticPr fontId="1"/>
  </si>
  <si>
    <t>時間調整／昼休憩（10分）</t>
    <phoneticPr fontId="1"/>
  </si>
  <si>
    <t>⑥</t>
    <phoneticPr fontId="1"/>
  </si>
  <si>
    <t>みずきSC</t>
    <phoneticPr fontId="1"/>
  </si>
  <si>
    <t>⑦</t>
    <phoneticPr fontId="1"/>
  </si>
  <si>
    <t>藤の木SC</t>
    <phoneticPr fontId="1"/>
  </si>
  <si>
    <t>サザン</t>
    <phoneticPr fontId="1"/>
  </si>
  <si>
    <t>みずき</t>
    <phoneticPr fontId="1"/>
  </si>
  <si>
    <t>⑧</t>
    <phoneticPr fontId="1"/>
  </si>
  <si>
    <t>六ッ川SC</t>
    <phoneticPr fontId="1"/>
  </si>
  <si>
    <t>バディー</t>
    <phoneticPr fontId="1"/>
  </si>
  <si>
    <t>⑨</t>
    <phoneticPr fontId="1"/>
  </si>
  <si>
    <t>サザンFC</t>
    <phoneticPr fontId="1"/>
  </si>
  <si>
    <t>－</t>
    <phoneticPr fontId="1"/>
  </si>
  <si>
    <t>バディーSC</t>
    <phoneticPr fontId="1"/>
  </si>
  <si>
    <t>みずき</t>
    <phoneticPr fontId="1"/>
  </si>
  <si>
    <t>⑩</t>
    <phoneticPr fontId="1"/>
  </si>
  <si>
    <t>藤の木SC</t>
    <phoneticPr fontId="1"/>
  </si>
  <si>
    <t>六ッ川SC</t>
    <phoneticPr fontId="1"/>
  </si>
  <si>
    <t>バディー</t>
    <phoneticPr fontId="1"/>
  </si>
  <si>
    <t>サザン</t>
    <phoneticPr fontId="1"/>
  </si>
  <si>
    <t>トイレ</t>
    <phoneticPr fontId="1"/>
  </si>
  <si>
    <t>本部</t>
    <rPh sb="0" eb="2">
      <t>ホンブ</t>
    </rPh>
    <phoneticPr fontId="1"/>
  </si>
  <si>
    <t>ログハウス</t>
    <phoneticPr fontId="1"/>
  </si>
  <si>
    <t>入口</t>
    <rPh sb="0" eb="2">
      <t>イリグチ</t>
    </rPh>
    <phoneticPr fontId="1"/>
  </si>
  <si>
    <t>駐輪場</t>
    <rPh sb="0" eb="3">
      <t>チュウリンジョウ</t>
    </rPh>
    <phoneticPr fontId="1"/>
  </si>
  <si>
    <t>遊歩道</t>
    <rPh sb="0" eb="3">
      <t>ユウホドウ</t>
    </rPh>
    <phoneticPr fontId="1"/>
  </si>
  <si>
    <t>みずきSC</t>
    <phoneticPr fontId="1"/>
  </si>
  <si>
    <t>六ッ川SC</t>
    <rPh sb="0" eb="3">
      <t>ムツカワ</t>
    </rPh>
    <phoneticPr fontId="1"/>
  </si>
  <si>
    <t>バディーSC</t>
    <phoneticPr fontId="1"/>
  </si>
  <si>
    <t>幹線道路</t>
    <rPh sb="0" eb="2">
      <t>カンセン</t>
    </rPh>
    <rPh sb="2" eb="4">
      <t>ドウロ</t>
    </rPh>
    <phoneticPr fontId="1"/>
  </si>
  <si>
    <t>・駐輪はログハウス北側の駐輪スペースをご利用ください。</t>
    <rPh sb="1" eb="3">
      <t>チュウリン</t>
    </rPh>
    <rPh sb="9" eb="11">
      <t>キタガワ</t>
    </rPh>
    <rPh sb="12" eb="14">
      <t>チュウリン</t>
    </rPh>
    <rPh sb="20" eb="22">
      <t>リヨウ</t>
    </rPh>
    <phoneticPr fontId="1"/>
  </si>
  <si>
    <t>遊具区画</t>
    <rPh sb="0" eb="2">
      <t>ユウグ</t>
    </rPh>
    <rPh sb="2" eb="4">
      <t>クカク</t>
    </rPh>
    <phoneticPr fontId="1"/>
  </si>
  <si>
    <t>交代エリア</t>
    <rPh sb="0" eb="2">
      <t>コウタイ</t>
    </rPh>
    <phoneticPr fontId="1"/>
  </si>
  <si>
    <t>ベンチ（Ｌ）</t>
    <phoneticPr fontId="1"/>
  </si>
  <si>
    <t>ベンチ（Ｒ）</t>
    <phoneticPr fontId="1"/>
  </si>
  <si>
    <t>・トイレ利用は公園西側トイレを利用し、公園内ログハウスのトイレ利用はご遠慮ください。</t>
    <rPh sb="4" eb="6">
      <t>リヨウ</t>
    </rPh>
    <rPh sb="7" eb="9">
      <t>コウエン</t>
    </rPh>
    <rPh sb="9" eb="11">
      <t>ニシガワ</t>
    </rPh>
    <rPh sb="15" eb="17">
      <t>リヨウ</t>
    </rPh>
    <rPh sb="19" eb="21">
      <t>コウエン</t>
    </rPh>
    <rPh sb="21" eb="22">
      <t>ナイ</t>
    </rPh>
    <rPh sb="31" eb="33">
      <t>リヨウ</t>
    </rPh>
    <rPh sb="35" eb="37">
      <t>エンリョ</t>
    </rPh>
    <phoneticPr fontId="1"/>
  </si>
  <si>
    <t>・公園西側幹線道路での乗せ降ろしはご遠慮ください。（駐停車禁止区域）</t>
    <rPh sb="1" eb="3">
      <t>コウエン</t>
    </rPh>
    <rPh sb="3" eb="5">
      <t>ニシガワ</t>
    </rPh>
    <rPh sb="5" eb="7">
      <t>カンセン</t>
    </rPh>
    <rPh sb="7" eb="9">
      <t>ドウロ</t>
    </rPh>
    <rPh sb="11" eb="12">
      <t>ノ</t>
    </rPh>
    <rPh sb="13" eb="14">
      <t>オ</t>
    </rPh>
    <rPh sb="18" eb="20">
      <t>エンリョ</t>
    </rPh>
    <rPh sb="26" eb="29">
      <t>チュウテイシャ</t>
    </rPh>
    <rPh sb="29" eb="31">
      <t>キンシ</t>
    </rPh>
    <rPh sb="31" eb="33">
      <t>クイキ</t>
    </rPh>
    <phoneticPr fontId="1"/>
  </si>
  <si>
    <t>・南区サッカー協会所属チームにて総当たり戦を行い、1位のチームを代表チームとする。</t>
    <rPh sb="1" eb="3">
      <t>ミナミク</t>
    </rPh>
    <rPh sb="7" eb="9">
      <t>キョウカイ</t>
    </rPh>
    <rPh sb="9" eb="11">
      <t>ショゾク</t>
    </rPh>
    <rPh sb="16" eb="18">
      <t>ソウア</t>
    </rPh>
    <rPh sb="20" eb="21">
      <t>セン</t>
    </rPh>
    <rPh sb="22" eb="23">
      <t>オコナ</t>
    </rPh>
    <rPh sb="26" eb="27">
      <t>イ</t>
    </rPh>
    <rPh sb="32" eb="34">
      <t>ダイヒョウ</t>
    </rPh>
    <phoneticPr fontId="1"/>
  </si>
  <si>
    <t>・試合成立は、試合開始時に最低6名いること、かつ、試合中はフィールドに6～8名がいる</t>
    <rPh sb="1" eb="3">
      <t>シアイ</t>
    </rPh>
    <rPh sb="3" eb="5">
      <t>セイリツ</t>
    </rPh>
    <rPh sb="7" eb="9">
      <t>シアイ</t>
    </rPh>
    <rPh sb="9" eb="11">
      <t>カイシ</t>
    </rPh>
    <rPh sb="11" eb="12">
      <t>ジ</t>
    </rPh>
    <rPh sb="13" eb="15">
      <t>サイテイ</t>
    </rPh>
    <rPh sb="16" eb="17">
      <t>メイ</t>
    </rPh>
    <rPh sb="25" eb="28">
      <t>シアイチュウ</t>
    </rPh>
    <rPh sb="38" eb="39">
      <t>メイ</t>
    </rPh>
    <phoneticPr fontId="1"/>
  </si>
  <si>
    <t>　ことを条件とする。</t>
    <rPh sb="4" eb="6">
      <t>ジョウケン</t>
    </rPh>
    <phoneticPr fontId="1"/>
  </si>
  <si>
    <t>・スポーツ障害保険に加入していることを必須とする。</t>
    <rPh sb="5" eb="7">
      <t>ショウガイ</t>
    </rPh>
    <rPh sb="7" eb="9">
      <t>ホケン</t>
    </rPh>
    <rPh sb="10" eb="12">
      <t>カニュウ</t>
    </rPh>
    <rPh sb="19" eb="21">
      <t>ヒッス</t>
    </rPh>
    <phoneticPr fontId="1"/>
  </si>
  <si>
    <t>・公園内に車駐車場はありません。近隣有料駐車場を利用ください。</t>
    <rPh sb="1" eb="4">
      <t>コウエンナイ</t>
    </rPh>
    <rPh sb="5" eb="6">
      <t>クルマ</t>
    </rPh>
    <rPh sb="6" eb="9">
      <t>チュウシャジョウ</t>
    </rPh>
    <rPh sb="16" eb="18">
      <t>キンリン</t>
    </rPh>
    <rPh sb="18" eb="20">
      <t>ユウリョウ</t>
    </rPh>
    <rPh sb="20" eb="22">
      <t>チュウシャ</t>
    </rPh>
    <rPh sb="22" eb="23">
      <t>ジョウ</t>
    </rPh>
    <rPh sb="24" eb="26">
      <t>リヨウ</t>
    </rPh>
    <phoneticPr fontId="1"/>
  </si>
  <si>
    <t>・ゴミは各チームにて持ち帰りください。喫煙は公園利用者に迷惑とならない場所にてお願い</t>
    <rPh sb="4" eb="5">
      <t>カク</t>
    </rPh>
    <rPh sb="10" eb="11">
      <t>モ</t>
    </rPh>
    <rPh sb="12" eb="13">
      <t>カエ</t>
    </rPh>
    <rPh sb="19" eb="21">
      <t>キツエン</t>
    </rPh>
    <rPh sb="22" eb="24">
      <t>コウエン</t>
    </rPh>
    <rPh sb="24" eb="27">
      <t>リヨウシャ</t>
    </rPh>
    <rPh sb="28" eb="30">
      <t>メイワク</t>
    </rPh>
    <rPh sb="35" eb="37">
      <t>バショ</t>
    </rPh>
    <rPh sb="40" eb="41">
      <t>ネガ</t>
    </rPh>
    <phoneticPr fontId="1"/>
  </si>
  <si>
    <t>　します。</t>
    <phoneticPr fontId="1"/>
  </si>
  <si>
    <t>・審判は、資格を有する者が行うものとし、審判服を着用するものとする。</t>
    <rPh sb="1" eb="3">
      <t>シンパン</t>
    </rPh>
    <rPh sb="5" eb="7">
      <t>シカク</t>
    </rPh>
    <rPh sb="8" eb="9">
      <t>ユウ</t>
    </rPh>
    <rPh sb="11" eb="12">
      <t>モノ</t>
    </rPh>
    <rPh sb="13" eb="14">
      <t>オコナ</t>
    </rPh>
    <rPh sb="20" eb="22">
      <t>シンパン</t>
    </rPh>
    <rPh sb="22" eb="23">
      <t>フク</t>
    </rPh>
    <rPh sb="24" eb="26">
      <t>チャクヨウ</t>
    </rPh>
    <phoneticPr fontId="1"/>
  </si>
  <si>
    <t>・試合前のメンバーチェックは、サブメンバー含めて全員を対象とし、副審が行うものとする。</t>
    <rPh sb="27" eb="29">
      <t>タイショウ</t>
    </rPh>
    <phoneticPr fontId="1"/>
  </si>
  <si>
    <t>・イエローカード、レッドカードのペナルティーは、当該試合のみ有効とし、次試合には引き継が</t>
    <rPh sb="24" eb="26">
      <t>トウガイ</t>
    </rPh>
    <rPh sb="26" eb="28">
      <t>シアイ</t>
    </rPh>
    <rPh sb="30" eb="32">
      <t>ユウコウ</t>
    </rPh>
    <rPh sb="35" eb="36">
      <t>ツギ</t>
    </rPh>
    <rPh sb="36" eb="38">
      <t>シアイ</t>
    </rPh>
    <rPh sb="40" eb="41">
      <t>ヒ</t>
    </rPh>
    <rPh sb="42" eb="43">
      <t>ツ</t>
    </rPh>
    <phoneticPr fontId="1"/>
  </si>
  <si>
    <t>　ないこととする。</t>
    <phoneticPr fontId="1"/>
  </si>
  <si>
    <t>・試合不成立による不戦勝チームには、当該試合に対して、勝点ゼロ、得点ゼロ、失点は</t>
    <rPh sb="3" eb="6">
      <t>フセイリツ</t>
    </rPh>
    <rPh sb="9" eb="12">
      <t>フセンショウ</t>
    </rPh>
    <rPh sb="18" eb="20">
      <t>トウガイ</t>
    </rPh>
    <rPh sb="20" eb="22">
      <t>シアイ</t>
    </rPh>
    <rPh sb="23" eb="24">
      <t>タイ</t>
    </rPh>
    <rPh sb="27" eb="28">
      <t>カ</t>
    </rPh>
    <rPh sb="28" eb="29">
      <t>テン</t>
    </rPh>
    <rPh sb="32" eb="34">
      <t>トクテン</t>
    </rPh>
    <rPh sb="37" eb="39">
      <t>シッテン</t>
    </rPh>
    <phoneticPr fontId="1"/>
  </si>
  <si>
    <t>　本大会の最大得失点差試合の、得失点差を付与するものとする。</t>
    <rPh sb="1" eb="2">
      <t>ホン</t>
    </rPh>
    <rPh sb="2" eb="4">
      <t>タイカイ</t>
    </rPh>
    <rPh sb="5" eb="7">
      <t>サイダイ</t>
    </rPh>
    <rPh sb="7" eb="11">
      <t>トクシッテンサ</t>
    </rPh>
    <rPh sb="11" eb="13">
      <t>シアイ</t>
    </rPh>
    <rPh sb="15" eb="19">
      <t>トクシッテンサ</t>
    </rPh>
    <rPh sb="20" eb="22">
      <t>フヨ</t>
    </rPh>
    <phoneticPr fontId="1"/>
  </si>
  <si>
    <t>　認めない。</t>
    <phoneticPr fontId="1"/>
  </si>
  <si>
    <t>・YFAへの4種登録を準備中であることを条件に、4種未登録でも参加可能とする。</t>
    <rPh sb="7" eb="8">
      <t>シュ</t>
    </rPh>
    <rPh sb="8" eb="10">
      <t>トウロク</t>
    </rPh>
    <rPh sb="11" eb="14">
      <t>ジュンビチュウ</t>
    </rPh>
    <rPh sb="20" eb="22">
      <t>ジョウケン</t>
    </rPh>
    <rPh sb="25" eb="26">
      <t>シュ</t>
    </rPh>
    <rPh sb="26" eb="29">
      <t>ミトウロク</t>
    </rPh>
    <rPh sb="31" eb="33">
      <t>サンカ</t>
    </rPh>
    <rPh sb="33" eb="35">
      <t>カノウ</t>
    </rPh>
    <phoneticPr fontId="1"/>
  </si>
  <si>
    <t> レッドカードによる退場後に、他選手の追加出場を認め、試合人数減としないことを認める</t>
    <rPh sb="40" eb="41">
      <t>ミト</t>
    </rPh>
    <phoneticPr fontId="1"/>
  </si>
  <si>
    <t>　ものとする。</t>
    <phoneticPr fontId="1"/>
  </si>
  <si>
    <t>・審判は４審制にて行う。</t>
    <rPh sb="1" eb="3">
      <t>シンパン</t>
    </rPh>
    <rPh sb="5" eb="6">
      <t>シン</t>
    </rPh>
    <rPh sb="6" eb="7">
      <t>セイ</t>
    </rPh>
    <rPh sb="9" eb="10">
      <t>オコナ</t>
    </rPh>
    <phoneticPr fontId="1"/>
  </si>
  <si>
    <t>・４審は、交代選手のチェックを行い正当に選手交代が行われているかの確認を行う。</t>
    <rPh sb="2" eb="3">
      <t>シン</t>
    </rPh>
    <rPh sb="5" eb="7">
      <t>コウタイ</t>
    </rPh>
    <rPh sb="7" eb="9">
      <t>センシュ</t>
    </rPh>
    <rPh sb="15" eb="16">
      <t>オコナ</t>
    </rPh>
    <rPh sb="17" eb="19">
      <t>セイトウ</t>
    </rPh>
    <rPh sb="20" eb="22">
      <t>センシュ</t>
    </rPh>
    <rPh sb="22" eb="24">
      <t>コウタイ</t>
    </rPh>
    <rPh sb="25" eb="26">
      <t>オコナ</t>
    </rPh>
    <rPh sb="33" eb="35">
      <t>カクニン</t>
    </rPh>
    <rPh sb="36" eb="37">
      <t>オコナ</t>
    </rPh>
    <phoneticPr fontId="1"/>
  </si>
  <si>
    <t>・ゴールキーパーの交代時は、アウトオブプレー時に行うものとする。</t>
    <rPh sb="9" eb="11">
      <t>コウタイ</t>
    </rPh>
    <rPh sb="11" eb="12">
      <t>ジ</t>
    </rPh>
    <rPh sb="22" eb="23">
      <t>ジ</t>
    </rPh>
    <rPh sb="24" eb="25">
      <t>オコナ</t>
    </rPh>
    <phoneticPr fontId="1"/>
  </si>
  <si>
    <t>・選手交代時は、交代ゾーンからのみフィールドへの入退場を認めるものとする。</t>
    <rPh sb="1" eb="3">
      <t>センシュ</t>
    </rPh>
    <rPh sb="3" eb="5">
      <t>コウタイ</t>
    </rPh>
    <rPh sb="5" eb="6">
      <t>ジ</t>
    </rPh>
    <rPh sb="8" eb="10">
      <t>コウタイ</t>
    </rPh>
    <rPh sb="24" eb="27">
      <t>ニュウタイジョウ</t>
    </rPh>
    <rPh sb="28" eb="29">
      <t>ミト</t>
    </rPh>
    <phoneticPr fontId="1"/>
  </si>
  <si>
    <t>４審</t>
    <rPh sb="1" eb="2">
      <t>シン</t>
    </rPh>
    <phoneticPr fontId="1"/>
  </si>
  <si>
    <t>サザン</t>
    <phoneticPr fontId="1"/>
  </si>
  <si>
    <t>六ッ川</t>
    <phoneticPr fontId="1"/>
  </si>
  <si>
    <t>みずき</t>
    <phoneticPr fontId="1"/>
  </si>
  <si>
    <t>藤の木</t>
    <phoneticPr fontId="1"/>
  </si>
  <si>
    <t>藤の木</t>
    <rPh sb="0" eb="1">
      <t>フジ</t>
    </rPh>
    <rPh sb="2" eb="3">
      <t>キ</t>
    </rPh>
    <phoneticPr fontId="1"/>
  </si>
  <si>
    <t>六ッ川</t>
    <phoneticPr fontId="1"/>
  </si>
  <si>
    <t>バディー</t>
    <phoneticPr fontId="1"/>
  </si>
  <si>
    <t>バディー</t>
    <phoneticPr fontId="1"/>
  </si>
  <si>
    <t>・本要項に記載のない確認事項が発生した場合は、当日参加の各クラブ責任者にて判断</t>
    <rPh sb="1" eb="2">
      <t>ホン</t>
    </rPh>
    <rPh sb="2" eb="4">
      <t>ヨウコウ</t>
    </rPh>
    <rPh sb="5" eb="7">
      <t>キサイ</t>
    </rPh>
    <rPh sb="10" eb="12">
      <t>カクニン</t>
    </rPh>
    <rPh sb="12" eb="14">
      <t>ジコウ</t>
    </rPh>
    <rPh sb="15" eb="17">
      <t>ハッセイ</t>
    </rPh>
    <rPh sb="19" eb="21">
      <t>バアイ</t>
    </rPh>
    <rPh sb="23" eb="25">
      <t>トウジツ</t>
    </rPh>
    <rPh sb="25" eb="27">
      <t>サンカ</t>
    </rPh>
    <rPh sb="28" eb="29">
      <t>カク</t>
    </rPh>
    <rPh sb="32" eb="35">
      <t>セキニンシャ</t>
    </rPh>
    <rPh sb="37" eb="39">
      <t>ハンダン</t>
    </rPh>
    <phoneticPr fontId="1"/>
  </si>
  <si>
    <t>　することを認めるものとする。</t>
    <rPh sb="6" eb="7">
      <t>ミト</t>
    </rPh>
    <phoneticPr fontId="1"/>
  </si>
  <si>
    <t>平成29年度 NHK杯南区代表選考会（南区予選）</t>
    <rPh sb="10" eb="11">
      <t>ハイ</t>
    </rPh>
    <rPh sb="11" eb="13">
      <t>ミナミク</t>
    </rPh>
    <rPh sb="13" eb="15">
      <t>ダイヒョウ</t>
    </rPh>
    <rPh sb="15" eb="18">
      <t>センコウカイ</t>
    </rPh>
    <rPh sb="21" eb="23">
      <t>ヨセン</t>
    </rPh>
    <phoneticPr fontId="1"/>
  </si>
  <si>
    <t>090-4526－2477</t>
    <phoneticPr fontId="1"/>
  </si>
  <si>
    <t>永尾</t>
    <rPh sb="0" eb="2">
      <t>ナガオ</t>
    </rPh>
    <phoneticPr fontId="1"/>
  </si>
  <si>
    <t>U-11:10-5-10</t>
    <phoneticPr fontId="1"/>
  </si>
  <si>
    <t>平成29年度 NHK杯南区代表選考会 実施要項</t>
    <rPh sb="19" eb="21">
      <t>ジッシ</t>
    </rPh>
    <rPh sb="21" eb="23">
      <t>ヨウコウ</t>
    </rPh>
    <phoneticPr fontId="1"/>
  </si>
  <si>
    <t>平成29年度 NHK杯の南区代表チーム選考を目的とする。</t>
    <rPh sb="0" eb="2">
      <t>ヘイセイ</t>
    </rPh>
    <rPh sb="4" eb="6">
      <t>ネンド</t>
    </rPh>
    <rPh sb="10" eb="11">
      <t>ハイ</t>
    </rPh>
    <rPh sb="12" eb="14">
      <t>ミナミク</t>
    </rPh>
    <rPh sb="14" eb="16">
      <t>ダイヒョウ</t>
    </rPh>
    <rPh sb="19" eb="21">
      <t>センコウ</t>
    </rPh>
    <rPh sb="22" eb="24">
      <t>モクテキ</t>
    </rPh>
    <phoneticPr fontId="1"/>
  </si>
  <si>
    <t>・試合方式は8人制とし、10-5-10とする。</t>
    <rPh sb="1" eb="3">
      <t>シアイ</t>
    </rPh>
    <rPh sb="3" eb="5">
      <t>ホウシキ</t>
    </rPh>
    <rPh sb="7" eb="9">
      <t>ニンセイ</t>
    </rPh>
    <phoneticPr fontId="1"/>
  </si>
  <si>
    <t>・平成29年度の小学5年生以下（U-11）を有資格者とする。但し、未就学児はこれを</t>
    <rPh sb="1" eb="3">
      <t>ヘイセイ</t>
    </rPh>
    <rPh sb="5" eb="7">
      <t>ネンド</t>
    </rPh>
    <rPh sb="8" eb="10">
      <t>ショウガク</t>
    </rPh>
    <rPh sb="11" eb="13">
      <t>ネンセイ</t>
    </rPh>
    <rPh sb="13" eb="15">
      <t>イカ</t>
    </rPh>
    <rPh sb="22" eb="26">
      <t>ユウシカクシャ</t>
    </rPh>
    <rPh sb="30" eb="31">
      <t>タダ</t>
    </rPh>
    <rPh sb="33" eb="37">
      <t>ミシュウガクジ</t>
    </rPh>
    <phoneticPr fontId="1"/>
  </si>
  <si>
    <t>実施日：平成29年6月25日（日）（予備日:平成29年7月2日(日)）</t>
    <rPh sb="0" eb="3">
      <t>ジッシビ</t>
    </rPh>
    <rPh sb="4" eb="6">
      <t>ヘイセイ</t>
    </rPh>
    <rPh sb="8" eb="9">
      <t>ネン</t>
    </rPh>
    <rPh sb="10" eb="11">
      <t>ガツ</t>
    </rPh>
    <rPh sb="13" eb="14">
      <t>ニチ</t>
    </rPh>
    <rPh sb="15" eb="16">
      <t>ニチ</t>
    </rPh>
    <rPh sb="18" eb="21">
      <t>ヨビビ</t>
    </rPh>
    <rPh sb="22" eb="24">
      <t>ヘイセイ</t>
    </rPh>
    <rPh sb="26" eb="27">
      <t>ネン</t>
    </rPh>
    <rPh sb="28" eb="29">
      <t>ガツ</t>
    </rPh>
    <rPh sb="30" eb="31">
      <t>カ</t>
    </rPh>
    <rPh sb="32" eb="33">
      <t>ニチ</t>
    </rPh>
    <phoneticPr fontId="1"/>
  </si>
  <si>
    <t>実施会場：永田みなみ台公園グラウンド</t>
    <rPh sb="0" eb="2">
      <t>ジッシ</t>
    </rPh>
    <rPh sb="2" eb="4">
      <t>カイジョウ</t>
    </rPh>
    <rPh sb="5" eb="7">
      <t>ナガタ</t>
    </rPh>
    <rPh sb="10" eb="11">
      <t>ダイ</t>
    </rPh>
    <rPh sb="11" eb="13">
      <t>コウエン</t>
    </rPh>
    <phoneticPr fontId="1"/>
  </si>
  <si>
    <t>グラウンド情報</t>
    <rPh sb="5" eb="7">
      <t>ジョウホウ</t>
    </rPh>
    <phoneticPr fontId="1"/>
  </si>
  <si>
    <t>グラウンド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</si>
</sst>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20">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0"/>
      <name val="Meiryo UI"/>
      <family val="3"/>
      <charset val="128"/>
    </font>
    <font>
      <b/>
      <sz val="12"/>
      <name val="Meiryo UI"/>
      <family val="3"/>
      <charset val="128"/>
    </font>
    <font>
      <sz val="12"/>
      <name val="Meiryo UI"/>
      <family val="3"/>
      <charset val="128"/>
    </font>
    <font>
      <b/>
      <sz val="20"/>
      <name val="Meiryo UI"/>
      <family val="3"/>
      <charset val="128"/>
    </font>
    <font>
      <sz val="12"/>
      <color indexed="9"/>
      <name val="Meiryo UI"/>
      <family val="3"/>
      <charset val="128"/>
    </font>
    <font>
      <sz val="12"/>
      <color indexed="8"/>
      <name val="Meiryo UI"/>
      <family val="3"/>
      <charset val="128"/>
    </font>
    <font>
      <b/>
      <sz val="12"/>
      <color indexed="10"/>
      <name val="Meiryo UI"/>
      <family val="3"/>
      <charset val="128"/>
    </font>
    <font>
      <b/>
      <sz val="16"/>
      <name val="Meiryo UI"/>
      <family val="3"/>
      <charset val="128"/>
    </font>
    <font>
      <sz val="8"/>
      <name val="Meiryo UI"/>
      <family val="3"/>
      <charset val="128"/>
    </font>
    <font>
      <sz val="9"/>
      <name val="Meiryo UI"/>
      <family val="3"/>
      <charset val="128"/>
    </font>
    <font>
      <b/>
      <sz val="12"/>
      <color theme="0"/>
      <name val="Meiryo UI"/>
      <family val="3"/>
      <charset val="128"/>
    </font>
    <font>
      <sz val="12"/>
      <color theme="0"/>
      <name val="Meiryo UI"/>
      <family val="3"/>
      <charset val="128"/>
    </font>
    <font>
      <sz val="16"/>
      <name val="Meiryo UI"/>
      <family val="3"/>
      <charset val="128"/>
    </font>
    <font>
      <b/>
      <sz val="10"/>
      <name val="Meiryo UI"/>
      <family val="3"/>
      <charset val="128"/>
    </font>
    <font>
      <sz val="12"/>
      <color theme="3"/>
      <name val="Meiryo UI"/>
      <family val="3"/>
      <charset val="128"/>
    </font>
    <font>
      <sz val="12"/>
      <color rgb="FFFF0000"/>
      <name val="Meiryo UI"/>
      <family val="3"/>
      <charset val="128"/>
    </font>
  </fonts>
  <fills count="7">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3"/>
        <bgColor indexed="64"/>
      </patternFill>
    </fill>
    <fill>
      <patternFill patternType="solid">
        <fgColor rgb="FF92D05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style="thin">
        <color indexed="64"/>
      </bottom>
      <diagonal/>
    </border>
    <border>
      <left style="thin">
        <color indexed="8"/>
      </left>
      <right/>
      <top/>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dotted">
        <color indexed="64"/>
      </bottom>
      <diagonal/>
    </border>
  </borders>
  <cellStyleXfs count="1">
    <xf numFmtId="0" fontId="0" fillId="0" borderId="0">
      <alignment vertical="center"/>
    </xf>
  </cellStyleXfs>
  <cellXfs count="201">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vertical="center"/>
    </xf>
    <xf numFmtId="0" fontId="6" fillId="2" borderId="0" xfId="0" applyFont="1" applyFill="1" applyAlignment="1"/>
    <xf numFmtId="0" fontId="6" fillId="2" borderId="0" xfId="0" applyFont="1" applyFill="1" applyAlignment="1">
      <alignment horizontal="center" vertical="center"/>
    </xf>
    <xf numFmtId="0" fontId="6" fillId="0" borderId="0" xfId="0" applyNumberFormat="1" applyFont="1" applyFill="1" applyAlignment="1">
      <alignment horizontal="center" vertical="center" shrinkToFit="1"/>
    </xf>
    <xf numFmtId="0" fontId="12" fillId="0" borderId="11" xfId="0" applyNumberFormat="1" applyFont="1" applyFill="1" applyBorder="1" applyAlignment="1">
      <alignment horizontal="center" vertical="center" shrinkToFit="1"/>
    </xf>
    <xf numFmtId="0" fontId="8" fillId="0" borderId="0" xfId="0" applyNumberFormat="1" applyFont="1" applyAlignment="1">
      <alignment horizontal="center" vertical="center" shrinkToFit="1"/>
    </xf>
    <xf numFmtId="0" fontId="6" fillId="0" borderId="0" xfId="0" applyNumberFormat="1" applyFont="1" applyAlignment="1">
      <alignment horizontal="center" vertical="center" shrinkToFit="1"/>
    </xf>
    <xf numFmtId="0" fontId="8" fillId="0" borderId="0" xfId="0" applyNumberFormat="1" applyFont="1" applyFill="1" applyAlignment="1">
      <alignment horizontal="center" vertical="center" shrinkToFit="1"/>
    </xf>
    <xf numFmtId="0" fontId="6" fillId="0" borderId="1" xfId="0" applyNumberFormat="1" applyFont="1"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31" xfId="0" applyNumberFormat="1"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0" fontId="6" fillId="2" borderId="0" xfId="0" applyNumberFormat="1" applyFont="1" applyFill="1" applyAlignment="1">
      <alignment horizontal="center" vertical="center" shrinkToFit="1"/>
    </xf>
    <xf numFmtId="0" fontId="8" fillId="2" borderId="0" xfId="0" applyNumberFormat="1" applyFont="1" applyFill="1" applyAlignment="1">
      <alignment horizontal="center" vertical="center" shrinkToFit="1"/>
    </xf>
    <xf numFmtId="0" fontId="10" fillId="0" borderId="0" xfId="0" applyNumberFormat="1"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0"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0" xfId="0" applyFont="1" applyAlignment="1"/>
    <xf numFmtId="0" fontId="13" fillId="3" borderId="3" xfId="0" applyNumberFormat="1" applyFont="1" applyFill="1" applyBorder="1" applyAlignment="1">
      <alignment horizontal="center" vertical="center" shrinkToFit="1"/>
    </xf>
    <xf numFmtId="0" fontId="13" fillId="3" borderId="2" xfId="0" applyNumberFormat="1" applyFont="1" applyFill="1" applyBorder="1" applyAlignment="1">
      <alignment horizontal="center" vertical="center" shrinkToFit="1"/>
    </xf>
    <xf numFmtId="0" fontId="15" fillId="4" borderId="7" xfId="0" quotePrefix="1" applyFont="1" applyFill="1" applyBorder="1" applyAlignment="1">
      <alignment horizontal="center" vertical="center"/>
    </xf>
    <xf numFmtId="0" fontId="15" fillId="4" borderId="8" xfId="0" quotePrefix="1" applyFont="1" applyFill="1" applyBorder="1" applyAlignment="1">
      <alignment horizontal="center" vertical="center"/>
    </xf>
    <xf numFmtId="0" fontId="12" fillId="5" borderId="2" xfId="0" applyNumberFormat="1" applyFont="1" applyFill="1" applyBorder="1" applyAlignment="1">
      <alignment horizontal="center" vertical="center" shrinkToFit="1"/>
    </xf>
    <xf numFmtId="0" fontId="6" fillId="0" borderId="13" xfId="0" applyFont="1" applyBorder="1">
      <alignment vertical="center"/>
    </xf>
    <xf numFmtId="0" fontId="6" fillId="0" borderId="21" xfId="0" applyFont="1" applyBorder="1">
      <alignment vertical="center"/>
    </xf>
    <xf numFmtId="0" fontId="6" fillId="0" borderId="46" xfId="0" applyFont="1" applyBorder="1">
      <alignment vertical="center"/>
    </xf>
    <xf numFmtId="0" fontId="6" fillId="0" borderId="0" xfId="0" applyFont="1" applyBorder="1">
      <alignment vertical="center"/>
    </xf>
    <xf numFmtId="0" fontId="6" fillId="0" borderId="47"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4" xfId="0" applyFont="1" applyBorder="1">
      <alignment vertical="center"/>
    </xf>
    <xf numFmtId="0" fontId="6" fillId="0" borderId="9"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6" borderId="13" xfId="0" applyFont="1" applyFill="1" applyBorder="1">
      <alignment vertical="center"/>
    </xf>
    <xf numFmtId="0" fontId="4" fillId="6" borderId="14" xfId="0" applyFont="1" applyFill="1" applyBorder="1">
      <alignment vertical="center"/>
    </xf>
    <xf numFmtId="0" fontId="4" fillId="6" borderId="21" xfId="0" applyFont="1" applyFill="1" applyBorder="1">
      <alignment vertical="center"/>
    </xf>
    <xf numFmtId="0" fontId="4" fillId="6" borderId="46" xfId="0" applyFont="1" applyFill="1" applyBorder="1">
      <alignment vertical="center"/>
    </xf>
    <xf numFmtId="0" fontId="4" fillId="6" borderId="4" xfId="0" applyFont="1" applyFill="1" applyBorder="1">
      <alignment vertical="center"/>
    </xf>
    <xf numFmtId="0" fontId="4" fillId="6" borderId="3" xfId="0" applyFont="1" applyFill="1" applyBorder="1">
      <alignment vertical="center"/>
    </xf>
    <xf numFmtId="0" fontId="4" fillId="6" borderId="2" xfId="0" applyFont="1" applyFill="1" applyBorder="1">
      <alignment vertical="center"/>
    </xf>
    <xf numFmtId="0" fontId="4" fillId="6" borderId="56"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19" fillId="0" borderId="0" xfId="0" applyFont="1" applyBorder="1">
      <alignment vertical="center"/>
    </xf>
    <xf numFmtId="0" fontId="16" fillId="0" borderId="0" xfId="0" applyFont="1" applyBorder="1" applyAlignment="1">
      <alignment horizontal="center" vertical="center"/>
    </xf>
    <xf numFmtId="0" fontId="8" fillId="0" borderId="19" xfId="0" applyNumberFormat="1" applyFont="1" applyFill="1" applyBorder="1" applyAlignment="1">
      <alignment horizontal="center" vertical="center" shrinkToFit="1"/>
    </xf>
    <xf numFmtId="0" fontId="12" fillId="0" borderId="23" xfId="0" applyNumberFormat="1" applyFont="1" applyFill="1" applyBorder="1" applyAlignment="1">
      <alignment horizontal="center" vertical="center" shrinkToFit="1"/>
    </xf>
    <xf numFmtId="0" fontId="12" fillId="0" borderId="9" xfId="0" applyNumberFormat="1" applyFont="1" applyFill="1" applyBorder="1" applyAlignment="1">
      <alignment horizontal="center" vertical="center" shrinkToFit="1"/>
    </xf>
    <xf numFmtId="0" fontId="12" fillId="0" borderId="24" xfId="0" applyNumberFormat="1" applyFont="1" applyFill="1" applyBorder="1" applyAlignment="1">
      <alignment horizontal="center" vertical="center" shrinkToFit="1"/>
    </xf>
    <xf numFmtId="0" fontId="4" fillId="0" borderId="22"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4" fillId="5" borderId="16" xfId="0" applyNumberFormat="1" applyFont="1" applyFill="1" applyBorder="1" applyAlignment="1">
      <alignment horizontal="center" vertical="center" shrinkToFit="1"/>
    </xf>
    <xf numFmtId="0" fontId="4" fillId="5" borderId="17" xfId="0" applyNumberFormat="1" applyFont="1" applyFill="1" applyBorder="1" applyAlignment="1">
      <alignment horizontal="center" vertical="center" shrinkToFit="1"/>
    </xf>
    <xf numFmtId="0" fontId="6" fillId="5" borderId="13" xfId="0" applyNumberFormat="1" applyFont="1" applyFill="1" applyBorder="1" applyAlignment="1">
      <alignment horizontal="center" vertical="center" shrinkToFit="1"/>
    </xf>
    <xf numFmtId="0" fontId="6" fillId="5" borderId="15" xfId="0" applyNumberFormat="1" applyFont="1" applyFill="1" applyBorder="1" applyAlignment="1">
      <alignment horizontal="center" vertical="center" shrinkToFit="1"/>
    </xf>
    <xf numFmtId="0" fontId="6" fillId="5" borderId="4" xfId="0" applyNumberFormat="1" applyFont="1" applyFill="1" applyBorder="1" applyAlignment="1">
      <alignment horizontal="center" vertical="center" shrinkToFit="1"/>
    </xf>
    <xf numFmtId="0" fontId="6" fillId="5" borderId="18"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0" fontId="13" fillId="0" borderId="20"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7" fillId="0" borderId="0" xfId="0" applyNumberFormat="1" applyFont="1" applyAlignment="1">
      <alignment horizontal="center" vertical="center" shrinkToFit="1"/>
    </xf>
    <xf numFmtId="0" fontId="6" fillId="0" borderId="0" xfId="0" applyNumberFormat="1" applyFont="1" applyFill="1" applyAlignment="1">
      <alignment horizontal="center" vertical="center" shrinkToFit="1"/>
    </xf>
    <xf numFmtId="0" fontId="4" fillId="3" borderId="0" xfId="0" applyNumberFormat="1" applyFont="1" applyFill="1" applyAlignment="1">
      <alignment horizontal="center" vertical="center" shrinkToFit="1"/>
    </xf>
    <xf numFmtId="0" fontId="6" fillId="3" borderId="3" xfId="0" quotePrefix="1" applyNumberFormat="1" applyFont="1" applyFill="1" applyBorder="1" applyAlignment="1">
      <alignment horizontal="center" vertical="center" shrinkToFit="1"/>
    </xf>
    <xf numFmtId="0" fontId="6" fillId="3" borderId="0" xfId="0" applyNumberFormat="1" applyFont="1" applyFill="1" applyAlignment="1">
      <alignment horizontal="center" vertical="center" shrinkToFit="1"/>
    </xf>
    <xf numFmtId="0" fontId="6" fillId="3" borderId="0" xfId="0" quotePrefix="1" applyNumberFormat="1" applyFont="1" applyFill="1" applyAlignment="1">
      <alignment horizontal="center" vertical="center" shrinkToFit="1"/>
    </xf>
    <xf numFmtId="0" fontId="9" fillId="0" borderId="3" xfId="0" applyNumberFormat="1" applyFont="1" applyFill="1" applyBorder="1" applyAlignment="1">
      <alignment horizontal="center" vertical="center" shrinkToFit="1"/>
    </xf>
    <xf numFmtId="0" fontId="12" fillId="5" borderId="10" xfId="0" applyNumberFormat="1" applyFont="1" applyFill="1" applyBorder="1" applyAlignment="1">
      <alignment horizontal="center" vertical="center" shrinkToFit="1"/>
    </xf>
    <xf numFmtId="0" fontId="12" fillId="5" borderId="24" xfId="0" applyNumberFormat="1" applyFont="1" applyFill="1" applyBorder="1" applyAlignment="1">
      <alignment horizontal="center" vertical="center" shrinkToFit="1"/>
    </xf>
    <xf numFmtId="0" fontId="5" fillId="0" borderId="3" xfId="0" applyNumberFormat="1" applyFont="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6" fillId="0" borderId="9"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11" fillId="0" borderId="0" xfId="0" applyNumberFormat="1" applyFont="1" applyAlignment="1">
      <alignment horizontal="center" vertical="center" shrinkToFit="1"/>
    </xf>
    <xf numFmtId="0" fontId="6" fillId="0" borderId="16"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5" fillId="3" borderId="13" xfId="0" applyNumberFormat="1" applyFont="1" applyFill="1" applyBorder="1" applyAlignment="1">
      <alignment horizontal="center" vertical="center" shrinkToFit="1"/>
    </xf>
    <xf numFmtId="0" fontId="5" fillId="3" borderId="14" xfId="0" applyNumberFormat="1" applyFont="1" applyFill="1" applyBorder="1" applyAlignment="1">
      <alignment horizontal="center" vertical="center" shrinkToFit="1"/>
    </xf>
    <xf numFmtId="0" fontId="5" fillId="3" borderId="15" xfId="0" applyNumberFormat="1" applyFont="1" applyFill="1" applyBorder="1" applyAlignment="1">
      <alignment horizontal="center" vertical="center" shrinkToFit="1"/>
    </xf>
    <xf numFmtId="0" fontId="5" fillId="3" borderId="4" xfId="0" applyNumberFormat="1" applyFont="1" applyFill="1" applyBorder="1" applyAlignment="1">
      <alignment horizontal="center" vertical="center" shrinkToFit="1"/>
    </xf>
    <xf numFmtId="0" fontId="5" fillId="3" borderId="3" xfId="0" applyNumberFormat="1" applyFont="1" applyFill="1" applyBorder="1" applyAlignment="1">
      <alignment horizontal="center" vertical="center" shrinkToFit="1"/>
    </xf>
    <xf numFmtId="0" fontId="5" fillId="3" borderId="18" xfId="0" applyNumberFormat="1" applyFont="1" applyFill="1" applyBorder="1" applyAlignment="1">
      <alignment horizontal="center" vertical="center" shrinkToFit="1"/>
    </xf>
    <xf numFmtId="0" fontId="6" fillId="0" borderId="22" xfId="0" applyNumberFormat="1" applyFont="1" applyFill="1" applyBorder="1" applyAlignment="1">
      <alignment horizontal="center" vertical="center" shrinkToFit="1"/>
    </xf>
    <xf numFmtId="0" fontId="5" fillId="3" borderId="21"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shrinkToFit="1"/>
    </xf>
    <xf numFmtId="0" fontId="4" fillId="5" borderId="22" xfId="0" applyNumberFormat="1" applyFont="1" applyFill="1" applyBorder="1" applyAlignment="1">
      <alignment horizontal="center" vertical="center" shrinkToFit="1"/>
    </xf>
    <xf numFmtId="0" fontId="4" fillId="5" borderId="13" xfId="0" applyNumberFormat="1" applyFont="1" applyFill="1" applyBorder="1" applyAlignment="1">
      <alignment horizontal="center" vertical="center" shrinkToFit="1"/>
    </xf>
    <xf numFmtId="0" fontId="4" fillId="5" borderId="15" xfId="0" applyNumberFormat="1" applyFont="1" applyFill="1" applyBorder="1" applyAlignment="1">
      <alignment horizontal="center" vertical="center" shrinkToFit="1"/>
    </xf>
    <xf numFmtId="0" fontId="4" fillId="5" borderId="27" xfId="0" applyNumberFormat="1" applyFont="1" applyFill="1" applyBorder="1" applyAlignment="1">
      <alignment horizontal="center" vertical="center" shrinkToFit="1"/>
    </xf>
    <xf numFmtId="0" fontId="4" fillId="5" borderId="28" xfId="0" applyNumberFormat="1" applyFont="1" applyFill="1" applyBorder="1" applyAlignment="1">
      <alignment horizontal="center" vertical="center" shrinkToFit="1"/>
    </xf>
    <xf numFmtId="0" fontId="4" fillId="0" borderId="25"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7" fillId="0" borderId="0" xfId="0" applyFont="1" applyAlignment="1">
      <alignment horizontal="center" vertical="center" wrapText="1"/>
    </xf>
    <xf numFmtId="0" fontId="11" fillId="0" borderId="0" xfId="0" applyFont="1" applyAlignment="1">
      <alignment horizontal="center" vertical="center" wrapText="1"/>
    </xf>
    <xf numFmtId="176" fontId="5" fillId="0" borderId="0" xfId="0" applyNumberFormat="1" applyFont="1" applyBorder="1" applyAlignment="1">
      <alignment horizontal="center" vertical="center"/>
    </xf>
    <xf numFmtId="0" fontId="5" fillId="3" borderId="0" xfId="0" applyFont="1" applyFill="1" applyBorder="1" applyAlignment="1">
      <alignment horizontal="center" vertical="center"/>
    </xf>
    <xf numFmtId="0" fontId="5" fillId="3" borderId="48" xfId="0" applyFont="1" applyFill="1" applyBorder="1" applyAlignment="1">
      <alignment horizontal="center" vertical="center"/>
    </xf>
    <xf numFmtId="0" fontId="6" fillId="3" borderId="0" xfId="0" applyFont="1" applyFill="1" applyBorder="1" applyAlignment="1">
      <alignment horizontal="center" vertical="center"/>
    </xf>
    <xf numFmtId="49" fontId="6" fillId="0" borderId="0" xfId="0" applyNumberFormat="1" applyFont="1" applyFill="1" applyBorder="1" applyAlignment="1">
      <alignment horizont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3" borderId="39"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20" fontId="5" fillId="0" borderId="10" xfId="0" applyNumberFormat="1" applyFont="1" applyFill="1" applyBorder="1" applyAlignment="1">
      <alignment horizontal="center" vertical="center" shrinkToFit="1"/>
    </xf>
    <xf numFmtId="20" fontId="5" fillId="0" borderId="11" xfId="0" applyNumberFormat="1"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6" fillId="3" borderId="10"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20" fontId="5" fillId="3" borderId="1" xfId="0" applyNumberFormat="1"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8" fillId="0" borderId="3"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3" xfId="0" applyFont="1" applyFill="1" applyBorder="1" applyAlignment="1">
      <alignment horizontal="center" vertical="center"/>
    </xf>
    <xf numFmtId="20" fontId="5" fillId="0" borderId="29" xfId="0" applyNumberFormat="1" applyFont="1" applyFill="1" applyBorder="1" applyAlignment="1">
      <alignment horizontal="center" vertical="center" shrinkToFit="1"/>
    </xf>
    <xf numFmtId="20" fontId="5" fillId="0" borderId="30" xfId="0" applyNumberFormat="1" applyFont="1" applyFill="1" applyBorder="1" applyAlignment="1">
      <alignment horizontal="center" vertical="center" shrinkToFit="1"/>
    </xf>
    <xf numFmtId="0" fontId="14" fillId="4" borderId="29" xfId="0" applyFont="1" applyFill="1" applyBorder="1" applyAlignment="1">
      <alignment horizontal="center" vertical="center" shrinkToFit="1"/>
    </xf>
    <xf numFmtId="0" fontId="14" fillId="4" borderId="12" xfId="0" applyFont="1" applyFill="1" applyBorder="1" applyAlignment="1">
      <alignment horizontal="center" vertical="center" shrinkToFit="1"/>
    </xf>
    <xf numFmtId="0" fontId="14" fillId="4" borderId="42"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4"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5" xfId="0" applyFont="1" applyBorder="1" applyAlignment="1">
      <alignment horizontal="center" vertical="center" shrinkToFit="1"/>
    </xf>
    <xf numFmtId="0" fontId="4" fillId="6" borderId="67" xfId="0" applyFont="1" applyFill="1" applyBorder="1" applyAlignment="1">
      <alignment horizontal="center" vertical="center"/>
    </xf>
    <xf numFmtId="0" fontId="17" fillId="0" borderId="50" xfId="0" applyFont="1" applyBorder="1" applyAlignment="1">
      <alignment horizontal="center" vertical="center"/>
    </xf>
    <xf numFmtId="0" fontId="17"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0" borderId="55"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6</xdr:row>
      <xdr:rowOff>76200</xdr:rowOff>
    </xdr:from>
    <xdr:to>
      <xdr:col>6</xdr:col>
      <xdr:colOff>9525</xdr:colOff>
      <xdr:row>7</xdr:row>
      <xdr:rowOff>190500</xdr:rowOff>
    </xdr:to>
    <xdr:pic>
      <xdr:nvPicPr>
        <xdr:cNvPr id="6158" name="Picture 14"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1590675" y="1581150"/>
          <a:ext cx="228600" cy="342900"/>
        </a:xfrm>
        <a:prstGeom prst="rect">
          <a:avLst/>
        </a:prstGeom>
        <a:noFill/>
      </xdr:spPr>
    </xdr:pic>
    <xdr:clientData/>
  </xdr:twoCellAnchor>
  <xdr:twoCellAnchor editAs="oneCell">
    <xdr:from>
      <xdr:col>8</xdr:col>
      <xdr:colOff>28575</xdr:colOff>
      <xdr:row>8</xdr:row>
      <xdr:rowOff>57150</xdr:rowOff>
    </xdr:from>
    <xdr:to>
      <xdr:col>9</xdr:col>
      <xdr:colOff>19050</xdr:colOff>
      <xdr:row>9</xdr:row>
      <xdr:rowOff>171450</xdr:rowOff>
    </xdr:to>
    <xdr:pic>
      <xdr:nvPicPr>
        <xdr:cNvPr id="6159" name="Picture 15"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2314575" y="2019300"/>
          <a:ext cx="228600" cy="342900"/>
        </a:xfrm>
        <a:prstGeom prst="rect">
          <a:avLst/>
        </a:prstGeom>
        <a:noFill/>
      </xdr:spPr>
    </xdr:pic>
    <xdr:clientData/>
  </xdr:twoCellAnchor>
  <xdr:twoCellAnchor editAs="oneCell">
    <xdr:from>
      <xdr:col>11</xdr:col>
      <xdr:colOff>28575</xdr:colOff>
      <xdr:row>10</xdr:row>
      <xdr:rowOff>57150</xdr:rowOff>
    </xdr:from>
    <xdr:to>
      <xdr:col>12</xdr:col>
      <xdr:colOff>19050</xdr:colOff>
      <xdr:row>11</xdr:row>
      <xdr:rowOff>171450</xdr:rowOff>
    </xdr:to>
    <xdr:pic>
      <xdr:nvPicPr>
        <xdr:cNvPr id="6160" name="Picture 16"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3028950" y="2476500"/>
          <a:ext cx="228600" cy="342900"/>
        </a:xfrm>
        <a:prstGeom prst="rect">
          <a:avLst/>
        </a:prstGeom>
        <a:noFill/>
      </xdr:spPr>
    </xdr:pic>
    <xdr:clientData/>
  </xdr:twoCellAnchor>
  <xdr:twoCellAnchor editAs="oneCell">
    <xdr:from>
      <xdr:col>14</xdr:col>
      <xdr:colOff>9525</xdr:colOff>
      <xdr:row>12</xdr:row>
      <xdr:rowOff>57150</xdr:rowOff>
    </xdr:from>
    <xdr:to>
      <xdr:col>15</xdr:col>
      <xdr:colOff>0</xdr:colOff>
      <xdr:row>13</xdr:row>
      <xdr:rowOff>171450</xdr:rowOff>
    </xdr:to>
    <xdr:pic>
      <xdr:nvPicPr>
        <xdr:cNvPr id="6161" name="Picture 17"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3724275" y="2933700"/>
          <a:ext cx="228600" cy="342900"/>
        </a:xfrm>
        <a:prstGeom prst="rect">
          <a:avLst/>
        </a:prstGeom>
        <a:noFill/>
      </xdr:spPr>
    </xdr:pic>
    <xdr:clientData/>
  </xdr:twoCellAnchor>
  <xdr:twoCellAnchor editAs="oneCell">
    <xdr:from>
      <xdr:col>20</xdr:col>
      <xdr:colOff>9525</xdr:colOff>
      <xdr:row>6</xdr:row>
      <xdr:rowOff>66675</xdr:rowOff>
    </xdr:from>
    <xdr:to>
      <xdr:col>21</xdr:col>
      <xdr:colOff>0</xdr:colOff>
      <xdr:row>7</xdr:row>
      <xdr:rowOff>180975</xdr:rowOff>
    </xdr:to>
    <xdr:pic>
      <xdr:nvPicPr>
        <xdr:cNvPr id="6184" name="Picture 40"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5153025" y="1571625"/>
          <a:ext cx="228600" cy="342900"/>
        </a:xfrm>
        <a:prstGeom prst="rect">
          <a:avLst/>
        </a:prstGeom>
        <a:noFill/>
      </xdr:spPr>
    </xdr:pic>
    <xdr:clientData/>
  </xdr:twoCellAnchor>
  <xdr:twoCellAnchor editAs="oneCell">
    <xdr:from>
      <xdr:col>20</xdr:col>
      <xdr:colOff>9525</xdr:colOff>
      <xdr:row>8</xdr:row>
      <xdr:rowOff>66675</xdr:rowOff>
    </xdr:from>
    <xdr:to>
      <xdr:col>21</xdr:col>
      <xdr:colOff>0</xdr:colOff>
      <xdr:row>9</xdr:row>
      <xdr:rowOff>180975</xdr:rowOff>
    </xdr:to>
    <xdr:pic>
      <xdr:nvPicPr>
        <xdr:cNvPr id="6186" name="Picture 42"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5153025" y="2028825"/>
          <a:ext cx="228600" cy="342900"/>
        </a:xfrm>
        <a:prstGeom prst="rect">
          <a:avLst/>
        </a:prstGeom>
        <a:noFill/>
      </xdr:spPr>
    </xdr:pic>
    <xdr:clientData/>
  </xdr:twoCellAnchor>
  <xdr:twoCellAnchor editAs="oneCell">
    <xdr:from>
      <xdr:col>20</xdr:col>
      <xdr:colOff>9525</xdr:colOff>
      <xdr:row>10</xdr:row>
      <xdr:rowOff>66675</xdr:rowOff>
    </xdr:from>
    <xdr:to>
      <xdr:col>21</xdr:col>
      <xdr:colOff>0</xdr:colOff>
      <xdr:row>11</xdr:row>
      <xdr:rowOff>180975</xdr:rowOff>
    </xdr:to>
    <xdr:pic>
      <xdr:nvPicPr>
        <xdr:cNvPr id="6188" name="Picture 44"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5153025" y="2486025"/>
          <a:ext cx="228600" cy="342900"/>
        </a:xfrm>
        <a:prstGeom prst="rect">
          <a:avLst/>
        </a:prstGeom>
        <a:noFill/>
      </xdr:spPr>
    </xdr:pic>
    <xdr:clientData/>
  </xdr:twoCellAnchor>
  <xdr:twoCellAnchor editAs="oneCell">
    <xdr:from>
      <xdr:col>20</xdr:col>
      <xdr:colOff>9525</xdr:colOff>
      <xdr:row>12</xdr:row>
      <xdr:rowOff>66675</xdr:rowOff>
    </xdr:from>
    <xdr:to>
      <xdr:col>21</xdr:col>
      <xdr:colOff>0</xdr:colOff>
      <xdr:row>13</xdr:row>
      <xdr:rowOff>180975</xdr:rowOff>
    </xdr:to>
    <xdr:pic>
      <xdr:nvPicPr>
        <xdr:cNvPr id="6190" name="Picture 46"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5153025" y="2943225"/>
          <a:ext cx="228600" cy="342900"/>
        </a:xfrm>
        <a:prstGeom prst="rect">
          <a:avLst/>
        </a:prstGeom>
        <a:noFill/>
      </xdr:spPr>
    </xdr:pic>
    <xdr:clientData/>
  </xdr:twoCellAnchor>
  <xdr:twoCellAnchor editAs="oneCell">
    <xdr:from>
      <xdr:col>17</xdr:col>
      <xdr:colOff>9525</xdr:colOff>
      <xdr:row>14</xdr:row>
      <xdr:rowOff>66675</xdr:rowOff>
    </xdr:from>
    <xdr:to>
      <xdr:col>18</xdr:col>
      <xdr:colOff>0</xdr:colOff>
      <xdr:row>15</xdr:row>
      <xdr:rowOff>180975</xdr:rowOff>
    </xdr:to>
    <xdr:pic>
      <xdr:nvPicPr>
        <xdr:cNvPr id="57" name="Picture 17"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4438650" y="3400425"/>
          <a:ext cx="228600" cy="342900"/>
        </a:xfrm>
        <a:prstGeom prst="rect">
          <a:avLst/>
        </a:prstGeom>
        <a:noFill/>
      </xdr:spPr>
    </xdr:pic>
    <xdr:clientData/>
  </xdr:twoCellAnchor>
  <xdr:twoCellAnchor editAs="oneCell">
    <xdr:from>
      <xdr:col>20</xdr:col>
      <xdr:colOff>28575</xdr:colOff>
      <xdr:row>14</xdr:row>
      <xdr:rowOff>76200</xdr:rowOff>
    </xdr:from>
    <xdr:to>
      <xdr:col>21</xdr:col>
      <xdr:colOff>19050</xdr:colOff>
      <xdr:row>15</xdr:row>
      <xdr:rowOff>190500</xdr:rowOff>
    </xdr:to>
    <xdr:pic>
      <xdr:nvPicPr>
        <xdr:cNvPr id="59" name="Picture 17" descr="club_m19"/>
        <xdr:cNvPicPr>
          <a:picLocks noChangeAspect="1" noChangeArrowheads="1"/>
        </xdr:cNvPicPr>
      </xdr:nvPicPr>
      <xdr:blipFill>
        <a:blip xmlns:r="http://schemas.openxmlformats.org/officeDocument/2006/relationships" r:embed="rId1" cstate="print"/>
        <a:srcRect/>
        <a:stretch>
          <a:fillRect/>
        </a:stretch>
      </xdr:blipFill>
      <xdr:spPr bwMode="auto">
        <a:xfrm>
          <a:off x="5172075" y="3409950"/>
          <a:ext cx="228600" cy="342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3</xdr:row>
      <xdr:rowOff>0</xdr:rowOff>
    </xdr:from>
    <xdr:to>
      <xdr:col>12</xdr:col>
      <xdr:colOff>95250</xdr:colOff>
      <xdr:row>3</xdr:row>
      <xdr:rowOff>0</xdr:rowOff>
    </xdr:to>
    <xdr:sp macro="" textlink="">
      <xdr:nvSpPr>
        <xdr:cNvPr id="2" name="Line 40"/>
        <xdr:cNvSpPr>
          <a:spLocks noChangeShapeType="1"/>
        </xdr:cNvSpPr>
      </xdr:nvSpPr>
      <xdr:spPr bwMode="auto">
        <a:xfrm flipV="1">
          <a:off x="3686175" y="857250"/>
          <a:ext cx="0" cy="0"/>
        </a:xfrm>
        <a:prstGeom prst="line">
          <a:avLst/>
        </a:prstGeom>
        <a:noFill/>
        <a:ln w="9525">
          <a:solidFill>
            <a:srgbClr val="000000"/>
          </a:solidFill>
          <a:round/>
          <a:headEnd/>
          <a:tailEnd/>
        </a:ln>
      </xdr:spPr>
    </xdr:sp>
    <xdr:clientData/>
  </xdr:twoCellAnchor>
  <xdr:twoCellAnchor>
    <xdr:from>
      <xdr:col>12</xdr:col>
      <xdr:colOff>95250</xdr:colOff>
      <xdr:row>3</xdr:row>
      <xdr:rowOff>0</xdr:rowOff>
    </xdr:from>
    <xdr:to>
      <xdr:col>12</xdr:col>
      <xdr:colOff>95250</xdr:colOff>
      <xdr:row>3</xdr:row>
      <xdr:rowOff>0</xdr:rowOff>
    </xdr:to>
    <xdr:sp macro="" textlink="">
      <xdr:nvSpPr>
        <xdr:cNvPr id="3" name="Line 41"/>
        <xdr:cNvSpPr>
          <a:spLocks noChangeShapeType="1"/>
        </xdr:cNvSpPr>
      </xdr:nvSpPr>
      <xdr:spPr bwMode="auto">
        <a:xfrm flipV="1">
          <a:off x="3686175" y="85725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57150</xdr:colOff>
      <xdr:row>14</xdr:row>
      <xdr:rowOff>19049</xdr:rowOff>
    </xdr:from>
    <xdr:to>
      <xdr:col>24</xdr:col>
      <xdr:colOff>266699</xdr:colOff>
      <xdr:row>15</xdr:row>
      <xdr:rowOff>276223</xdr:rowOff>
    </xdr:to>
    <xdr:pic>
      <xdr:nvPicPr>
        <xdr:cNvPr id="2" name="図 1" descr="C:\Users\homePC\AppData\Local\Microsoft\Windows\Temporary Internet Files\Content.IE5\SHEBRM5E\MC900343707[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1190824">
          <a:off x="6877050" y="4067174"/>
          <a:ext cx="561974"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5"/>
  <sheetViews>
    <sheetView tabSelected="1" zoomScaleNormal="100" workbookViewId="0"/>
  </sheetViews>
  <sheetFormatPr defaultColWidth="2.625" defaultRowHeight="16.5"/>
  <cols>
    <col min="1" max="16384" width="2.625" style="2"/>
  </cols>
  <sheetData>
    <row r="1" spans="1:33">
      <c r="A1" s="39"/>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0"/>
    </row>
    <row r="2" spans="1:33" ht="21">
      <c r="A2" s="41"/>
      <c r="B2" s="64" t="s">
        <v>144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43"/>
    </row>
    <row r="3" spans="1:33">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3"/>
    </row>
    <row r="4" spans="1:33">
      <c r="A4" s="41"/>
      <c r="B4" s="42" t="s">
        <v>38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3"/>
    </row>
    <row r="5" spans="1:33">
      <c r="A5" s="41"/>
      <c r="B5" s="42"/>
      <c r="C5" s="42" t="s">
        <v>145</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3"/>
    </row>
    <row r="6" spans="1:33">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3"/>
    </row>
    <row r="7" spans="1:33">
      <c r="A7" s="41"/>
      <c r="B7" s="42" t="s">
        <v>39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3"/>
    </row>
    <row r="8" spans="1:33">
      <c r="A8" s="41"/>
      <c r="B8" s="42"/>
      <c r="C8" s="42" t="s">
        <v>108</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3"/>
    </row>
    <row r="9" spans="1:33">
      <c r="A9" s="41"/>
      <c r="B9" s="42"/>
      <c r="C9" s="42" t="s">
        <v>146</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3"/>
    </row>
    <row r="10" spans="1:33">
      <c r="A10" s="41"/>
      <c r="B10" s="42"/>
      <c r="C10" s="42" t="s">
        <v>109</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3"/>
    </row>
    <row r="11" spans="1:33">
      <c r="A11" s="41"/>
      <c r="B11" s="42"/>
      <c r="C11" s="42" t="s">
        <v>110</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3"/>
    </row>
    <row r="12" spans="1:33">
      <c r="A12" s="41"/>
      <c r="B12" s="42"/>
      <c r="C12" s="42" t="s">
        <v>116</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3"/>
    </row>
    <row r="13" spans="1:33">
      <c r="A13" s="41"/>
      <c r="B13" s="42"/>
      <c r="C13" s="42" t="s">
        <v>119</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3"/>
    </row>
    <row r="14" spans="1:33">
      <c r="A14" s="41"/>
      <c r="B14" s="42"/>
      <c r="C14" s="42" t="s">
        <v>120</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3">
      <c r="A15" s="41"/>
      <c r="B15" s="42"/>
      <c r="C15" s="42" t="s">
        <v>117</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3"/>
    </row>
    <row r="16" spans="1:33">
      <c r="A16" s="41"/>
      <c r="B16" s="42"/>
      <c r="C16" s="42" t="s">
        <v>118</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3"/>
    </row>
    <row r="17" spans="1:33">
      <c r="A17" s="41"/>
      <c r="B17" s="42"/>
      <c r="C17" s="42" t="s">
        <v>123</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3"/>
    </row>
    <row r="18" spans="1:33">
      <c r="A18" s="41"/>
      <c r="B18" s="42"/>
      <c r="C18" s="42" t="s">
        <v>124</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3"/>
    </row>
    <row r="19" spans="1:33">
      <c r="A19" s="41"/>
      <c r="B19" s="42"/>
      <c r="C19" s="42" t="s">
        <v>125</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row>
    <row r="20" spans="1:33">
      <c r="A20" s="41"/>
      <c r="B20" s="42"/>
      <c r="C20" s="42" t="s">
        <v>126</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3"/>
    </row>
    <row r="21" spans="1:33">
      <c r="A21" s="41"/>
      <c r="B21" s="42"/>
      <c r="C21" s="42" t="s">
        <v>115</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3"/>
    </row>
    <row r="22" spans="1:33">
      <c r="A22" s="41"/>
      <c r="B22" s="42"/>
      <c r="C22" s="42" t="s">
        <v>127</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3"/>
    </row>
    <row r="23" spans="1:33">
      <c r="A23" s="41"/>
      <c r="B23" s="42"/>
      <c r="C23" s="42" t="s">
        <v>128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3"/>
    </row>
    <row r="24" spans="1:33">
      <c r="A24" s="41"/>
      <c r="B24" s="42"/>
      <c r="C24" s="63" t="s">
        <v>138</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3"/>
    </row>
    <row r="25" spans="1:33">
      <c r="A25" s="41"/>
      <c r="B25" s="42"/>
      <c r="C25" s="63" t="s">
        <v>139</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3"/>
    </row>
    <row r="26" spans="1:33">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1:33">
      <c r="A27" s="41"/>
      <c r="B27" s="42" t="s">
        <v>40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3"/>
    </row>
    <row r="28" spans="1:33">
      <c r="A28" s="41"/>
      <c r="B28" s="42"/>
      <c r="C28" s="42" t="s">
        <v>147</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3"/>
    </row>
    <row r="29" spans="1:33">
      <c r="A29" s="41"/>
      <c r="B29" s="42"/>
      <c r="C29" s="42" t="s">
        <v>121</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3"/>
    </row>
    <row r="30" spans="1:33">
      <c r="A30" s="41"/>
      <c r="B30" s="42"/>
      <c r="C30" s="42" t="s">
        <v>111</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3"/>
    </row>
    <row r="31" spans="1:33">
      <c r="A31" s="41"/>
      <c r="B31" s="42"/>
      <c r="C31" s="42" t="s">
        <v>122</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3"/>
    </row>
    <row r="32" spans="1:33">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3"/>
    </row>
    <row r="33" spans="1:33">
      <c r="A33" s="41"/>
      <c r="B33" s="42" t="s">
        <v>41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3"/>
    </row>
    <row r="34" spans="1:33">
      <c r="A34" s="41"/>
      <c r="B34" s="42"/>
      <c r="C34" s="42" t="s">
        <v>148</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3"/>
    </row>
    <row r="35" spans="1:33">
      <c r="A35" s="41"/>
      <c r="B35" s="42"/>
      <c r="C35" s="42" t="s">
        <v>149</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3"/>
    </row>
    <row r="36" spans="1:33">
      <c r="A36" s="4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3"/>
    </row>
    <row r="37" spans="1:33">
      <c r="A37" s="41"/>
      <c r="B37" s="42" t="s">
        <v>42</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3"/>
    </row>
    <row r="38" spans="1:33">
      <c r="A38" s="41"/>
      <c r="B38" s="42"/>
      <c r="C38" s="42" t="s">
        <v>112</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3"/>
    </row>
    <row r="39" spans="1:33">
      <c r="A39" s="41"/>
      <c r="B39" s="42"/>
      <c r="C39" s="42" t="s">
        <v>107</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3"/>
    </row>
    <row r="40" spans="1:33">
      <c r="A40" s="41"/>
      <c r="B40" s="42"/>
      <c r="C40" s="42" t="s">
        <v>101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3"/>
    </row>
    <row r="41" spans="1:33">
      <c r="A41" s="41"/>
      <c r="B41" s="42"/>
      <c r="C41" s="42" t="s">
        <v>113</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3"/>
    </row>
    <row r="42" spans="1:33">
      <c r="A42" s="41"/>
      <c r="B42" s="42"/>
      <c r="C42" s="42" t="s">
        <v>114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3"/>
    </row>
    <row r="43" spans="1:33">
      <c r="A43" s="41"/>
      <c r="B43" s="42"/>
      <c r="C43" s="42" t="s">
        <v>106</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3"/>
    </row>
    <row r="44" spans="1:33">
      <c r="A44" s="41"/>
      <c r="B44" s="42"/>
      <c r="C44" s="42" t="s">
        <v>43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3"/>
    </row>
    <row r="45" spans="1:33">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6"/>
    </row>
  </sheetData>
  <mergeCells count="1">
    <mergeCell ref="B2:AF2"/>
  </mergeCells>
  <phoneticPr fontId="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H19"/>
  <sheetViews>
    <sheetView showGridLines="0" workbookViewId="0">
      <selection sqref="A1:AE1"/>
    </sheetView>
  </sheetViews>
  <sheetFormatPr defaultRowHeight="16.5"/>
  <cols>
    <col min="1" max="1" width="2.625" style="23" customWidth="1"/>
    <col min="2" max="2" width="8.625" style="23" customWidth="1"/>
    <col min="3" max="25" width="3.125" style="23" customWidth="1"/>
    <col min="26" max="29" width="4.125" style="23" customWidth="1"/>
    <col min="30" max="30" width="2.625" style="23" customWidth="1"/>
    <col min="31" max="31" width="2.125" style="23" customWidth="1"/>
    <col min="32" max="32" width="2.625" style="24" customWidth="1"/>
    <col min="33" max="33" width="8.875" style="23" customWidth="1"/>
    <col min="34" max="16384" width="9" style="11"/>
  </cols>
  <sheetData>
    <row r="1" spans="1:34" ht="27" customHeight="1">
      <c r="A1" s="83" t="s">
        <v>140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10"/>
      <c r="AG1" s="11"/>
    </row>
    <row r="2" spans="1:34" ht="21">
      <c r="A2" s="96" t="s">
        <v>32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10"/>
      <c r="AG2" s="11"/>
    </row>
    <row r="3" spans="1:34">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0"/>
      <c r="AG3" s="11"/>
    </row>
    <row r="4" spans="1:34" ht="18" customHeight="1">
      <c r="A4" s="8"/>
      <c r="B4" s="8"/>
      <c r="C4" s="8"/>
      <c r="D4" s="8"/>
      <c r="E4" s="8"/>
      <c r="F4" s="8"/>
      <c r="G4" s="8"/>
      <c r="H4" s="8"/>
      <c r="I4" s="8"/>
      <c r="J4" s="8"/>
      <c r="K4" s="8"/>
      <c r="L4" s="8"/>
      <c r="M4" s="8"/>
      <c r="N4" s="8"/>
      <c r="O4" s="8"/>
      <c r="P4" s="8"/>
      <c r="Q4" s="84" t="s">
        <v>8</v>
      </c>
      <c r="R4" s="84"/>
      <c r="S4" s="84"/>
      <c r="T4" s="87" t="s">
        <v>97</v>
      </c>
      <c r="U4" s="87"/>
      <c r="V4" s="87"/>
      <c r="W4" s="87"/>
      <c r="X4" s="87"/>
      <c r="Y4" s="84" t="s">
        <v>25</v>
      </c>
      <c r="Z4" s="84"/>
      <c r="AA4" s="85" t="s">
        <v>142</v>
      </c>
      <c r="AB4" s="85"/>
      <c r="AC4" s="85"/>
      <c r="AD4" s="85"/>
      <c r="AE4" s="85"/>
      <c r="AF4" s="12"/>
      <c r="AG4" s="8"/>
      <c r="AH4" s="8"/>
    </row>
    <row r="5" spans="1:34" ht="18" customHeight="1">
      <c r="A5" s="92" t="s">
        <v>29</v>
      </c>
      <c r="B5" s="92"/>
      <c r="C5" s="92"/>
      <c r="D5" s="92"/>
      <c r="E5" s="8"/>
      <c r="F5" s="8"/>
      <c r="G5" s="8"/>
      <c r="H5" s="8"/>
      <c r="I5" s="8"/>
      <c r="J5" s="8"/>
      <c r="K5" s="8"/>
      <c r="L5" s="8"/>
      <c r="M5" s="8"/>
      <c r="N5" s="8"/>
      <c r="O5" s="8"/>
      <c r="P5" s="8"/>
      <c r="Q5" s="8"/>
      <c r="R5" s="89" t="s">
        <v>26</v>
      </c>
      <c r="S5" s="89"/>
      <c r="T5" s="87" t="s">
        <v>141</v>
      </c>
      <c r="U5" s="88"/>
      <c r="V5" s="88"/>
      <c r="W5" s="88"/>
      <c r="X5" s="88"/>
      <c r="Y5" s="89" t="s">
        <v>18</v>
      </c>
      <c r="Z5" s="89"/>
      <c r="AA5" s="86" t="s">
        <v>30</v>
      </c>
      <c r="AB5" s="86"/>
      <c r="AC5" s="86"/>
      <c r="AD5" s="86"/>
      <c r="AE5" s="86"/>
      <c r="AF5" s="10"/>
      <c r="AG5" s="8"/>
      <c r="AH5" s="8"/>
    </row>
    <row r="6" spans="1:34" ht="18" customHeight="1">
      <c r="A6" s="13" t="s">
        <v>0</v>
      </c>
      <c r="B6" s="93" t="s">
        <v>1</v>
      </c>
      <c r="C6" s="94"/>
      <c r="D6" s="95"/>
      <c r="E6" s="66" t="str">
        <f>IF($B7="","",$B7)</f>
        <v>藤の木SC</v>
      </c>
      <c r="F6" s="67"/>
      <c r="G6" s="68"/>
      <c r="H6" s="66" t="str">
        <f>IF($B9="","",$B9)</f>
        <v>六ッ川SC</v>
      </c>
      <c r="I6" s="67"/>
      <c r="J6" s="68"/>
      <c r="K6" s="66" t="str">
        <f>IF($B11="","",$B11)</f>
        <v>サザンFC</v>
      </c>
      <c r="L6" s="67"/>
      <c r="M6" s="68"/>
      <c r="N6" s="66" t="str">
        <f>IF($B13="","",$B13)</f>
        <v>バディーSC</v>
      </c>
      <c r="O6" s="67"/>
      <c r="P6" s="68"/>
      <c r="Q6" s="66" t="str">
        <f>IF($B15="","",$B15)</f>
        <v>みずきSC</v>
      </c>
      <c r="R6" s="67"/>
      <c r="S6" s="68"/>
      <c r="T6" s="66" t="str">
        <f>IF($B17="","",$B17)</f>
        <v>ＬＡ-6</v>
      </c>
      <c r="U6" s="67"/>
      <c r="V6" s="68"/>
      <c r="W6" s="14" t="s">
        <v>2</v>
      </c>
      <c r="X6" s="15" t="s">
        <v>3</v>
      </c>
      <c r="Y6" s="16" t="s">
        <v>4</v>
      </c>
      <c r="Z6" s="38" t="s">
        <v>11</v>
      </c>
      <c r="AA6" s="17" t="s">
        <v>12</v>
      </c>
      <c r="AB6" s="9" t="s">
        <v>13</v>
      </c>
      <c r="AC6" s="9" t="s">
        <v>5</v>
      </c>
      <c r="AD6" s="90" t="s">
        <v>6</v>
      </c>
      <c r="AE6" s="91"/>
      <c r="AF6" s="12"/>
      <c r="AG6" s="8"/>
    </row>
    <row r="7" spans="1:34" ht="18" customHeight="1">
      <c r="A7" s="105">
        <v>1</v>
      </c>
      <c r="B7" s="99" t="s">
        <v>23</v>
      </c>
      <c r="C7" s="100"/>
      <c r="D7" s="106"/>
      <c r="E7" s="78" t="s">
        <v>9</v>
      </c>
      <c r="F7" s="79"/>
      <c r="G7" s="80"/>
      <c r="H7" s="81" t="str">
        <f>IF(E9="○","●",IF(E9="●","○",IF(E9="","","△")))</f>
        <v/>
      </c>
      <c r="I7" s="79"/>
      <c r="J7" s="80"/>
      <c r="K7" s="81" t="str">
        <f>IF(E11="○","●",IF(E11="●","○",IF(E11="","","△")))</f>
        <v/>
      </c>
      <c r="L7" s="79"/>
      <c r="M7" s="80"/>
      <c r="N7" s="81" t="str">
        <f>IF(E13="○","●",IF(E13="●","○",IF(E13="","","△")))</f>
        <v/>
      </c>
      <c r="O7" s="79"/>
      <c r="P7" s="80"/>
      <c r="Q7" s="81" t="str">
        <f>IF(E15="○","●",IF(E15="●","○",IF(E15="","","△")))</f>
        <v/>
      </c>
      <c r="R7" s="79"/>
      <c r="S7" s="80"/>
      <c r="T7" s="81" t="str">
        <f>IF(E17="○","●",IF(E17="●","○",IF(E17="","","△")))</f>
        <v/>
      </c>
      <c r="U7" s="79"/>
      <c r="V7" s="82"/>
      <c r="W7" s="69" t="str">
        <f>IF(COUNTIF(E7:V7,"")=17,"",COUNTIF(E7:V7,"○"))</f>
        <v/>
      </c>
      <c r="X7" s="69" t="str">
        <f>IF(COUNTIF(E7:V7,"")=17,"",COUNTIF(E7:V7,"●"))</f>
        <v/>
      </c>
      <c r="Y7" s="69" t="str">
        <f>IF(COUNTIF(E7:V7,"")=17,"",COUNTIF(E7:V7,"△"))</f>
        <v/>
      </c>
      <c r="Z7" s="108" t="str">
        <f>IF(COUNTIF(E7:V7,"")=17,"",W7*3+Y7)</f>
        <v/>
      </c>
      <c r="AA7" s="69" t="str">
        <f>IF(COUNTIF(E7:V7,"")=17,"",IF(E8="",0,E8)+IF(H8="",0,H8)+IF(K8="",0,K8)+IF(N8="",0,N8)+IF(Q8="",0,Q8)+IF(T8="",0,T8))</f>
        <v/>
      </c>
      <c r="AB7" s="69" t="str">
        <f>IF(COUNTIF(E7:V7,"")=17,"",IF(G8="",0,G8)+IF(J8="",0,J8)+IF(M8="",0,M8)+IF(P8="",0,P8)+IF(S8="",0,S8)+IF(V8="",0,V8))</f>
        <v/>
      </c>
      <c r="AC7" s="69" t="str">
        <f>IF(COUNTIF(E7:V7,"")=17,"",AA7-AB7)</f>
        <v/>
      </c>
      <c r="AD7" s="73" t="str">
        <f>IF(COUNTIF(E7:V7,"")=17,"",RANK(AF7,$AF$7:$AF$18,0))</f>
        <v/>
      </c>
      <c r="AE7" s="74"/>
      <c r="AF7" s="65" t="str">
        <f>IF(COUNTIF(E7:V7,"")=17,"",IF(Z7="",0,Z7*10000)+IF(AC7="",0,AC7*500)+IF(AA7="",0,AA7*10))</f>
        <v/>
      </c>
      <c r="AG7" s="8"/>
    </row>
    <row r="8" spans="1:34" ht="18" customHeight="1">
      <c r="A8" s="98"/>
      <c r="B8" s="102"/>
      <c r="C8" s="103"/>
      <c r="D8" s="107"/>
      <c r="E8" s="19"/>
      <c r="F8" s="20"/>
      <c r="G8" s="21"/>
      <c r="H8" s="20" t="str">
        <f>IF(G10="","",G10)</f>
        <v/>
      </c>
      <c r="I8" s="20" t="s">
        <v>7</v>
      </c>
      <c r="J8" s="20" t="str">
        <f>IF(E10="","",E10)</f>
        <v/>
      </c>
      <c r="K8" s="19" t="str">
        <f>IF(G12="","",G12)</f>
        <v/>
      </c>
      <c r="L8" s="20" t="s">
        <v>7</v>
      </c>
      <c r="M8" s="22" t="str">
        <f>IF(E12="","",E12)</f>
        <v/>
      </c>
      <c r="N8" s="20" t="str">
        <f>IF(G14="","",G14)</f>
        <v/>
      </c>
      <c r="O8" s="20" t="s">
        <v>7</v>
      </c>
      <c r="P8" s="22" t="str">
        <f>IF(E14="","",E14)</f>
        <v/>
      </c>
      <c r="Q8" s="20" t="str">
        <f>IF(G16="","",G16)</f>
        <v/>
      </c>
      <c r="R8" s="20" t="s">
        <v>7</v>
      </c>
      <c r="S8" s="22" t="str">
        <f>IF(E16="","",E16)</f>
        <v/>
      </c>
      <c r="T8" s="20" t="str">
        <f>IF(G18="","",G18)</f>
        <v/>
      </c>
      <c r="U8" s="20" t="s">
        <v>7</v>
      </c>
      <c r="V8" s="22" t="str">
        <f>IF(E18="","",E18)</f>
        <v/>
      </c>
      <c r="W8" s="70"/>
      <c r="X8" s="70"/>
      <c r="Y8" s="70"/>
      <c r="Z8" s="72"/>
      <c r="AA8" s="70"/>
      <c r="AB8" s="70"/>
      <c r="AC8" s="70"/>
      <c r="AD8" s="75"/>
      <c r="AE8" s="76"/>
      <c r="AF8" s="65"/>
      <c r="AG8" s="8"/>
    </row>
    <row r="9" spans="1:34" ht="18" customHeight="1">
      <c r="A9" s="97">
        <v>2</v>
      </c>
      <c r="B9" s="99" t="s">
        <v>24</v>
      </c>
      <c r="C9" s="100"/>
      <c r="D9" s="101"/>
      <c r="E9" s="81" t="str">
        <f>IF(E10&gt;G10,"○",IF(E10&lt;G10,"●",IF(E10="","","△")))</f>
        <v/>
      </c>
      <c r="F9" s="79"/>
      <c r="G9" s="82"/>
      <c r="H9" s="78" t="s">
        <v>9</v>
      </c>
      <c r="I9" s="79"/>
      <c r="J9" s="80"/>
      <c r="K9" s="81" t="str">
        <f>IF(H11="○","●",IF(H11="●","○",IF(H11="","","△")))</f>
        <v/>
      </c>
      <c r="L9" s="79"/>
      <c r="M9" s="80"/>
      <c r="N9" s="81" t="str">
        <f>IF(H13="○","●",IF(H13="●","○",IF(H13="","","△")))</f>
        <v/>
      </c>
      <c r="O9" s="79"/>
      <c r="P9" s="80"/>
      <c r="Q9" s="81" t="str">
        <f>IF(H15="○","●",IF(H15="●","○",IF(H15="","","△")))</f>
        <v/>
      </c>
      <c r="R9" s="79"/>
      <c r="S9" s="80"/>
      <c r="T9" s="81" t="str">
        <f>IF(H17="○","●",IF(H17="●","○",IF(H17="","","△")))</f>
        <v/>
      </c>
      <c r="U9" s="79"/>
      <c r="V9" s="82"/>
      <c r="W9" s="77" t="str">
        <f>IF(COUNTIF(E9:V9,"")=17,"",COUNTIF(E9:V9,"○"))</f>
        <v/>
      </c>
      <c r="X9" s="77" t="str">
        <f>IF(COUNTIF(E9:V9,"")=17,"",COUNTIF(E9:V9,"●"))</f>
        <v/>
      </c>
      <c r="Y9" s="77" t="str">
        <f>IF(COUNTIF(E9:V9,"")=17,"",COUNTIF(E9:V9,"△"))</f>
        <v/>
      </c>
      <c r="Z9" s="71" t="str">
        <f>IF(COUNTIF(E9:V9,"")=17,"",W9*3+Y9)</f>
        <v/>
      </c>
      <c r="AA9" s="77" t="str">
        <f>IF(COUNTIF(E9:V9,"")=17,"",IF(E10="",0,E10)+IF(H10="",0,H10)+IF(K10="",0,K10)+IF(N10="",0,N10)+IF(Q10="",0,Q10)+IF(T10="",0,T10))</f>
        <v/>
      </c>
      <c r="AB9" s="77" t="str">
        <f>IF(COUNTIF(E9:V9,"")=17,"",IF(G10="",0,G10)+IF(J10="",0,J10)+IF(M10="",0,M10)+IF(P10="",0,P10)+IF(S10="",0,S10)+IF(V10="",0,V10))</f>
        <v/>
      </c>
      <c r="AC9" s="77" t="str">
        <f>IF(COUNTIF(E9:V9,"")=17,"",AA9-AB9)</f>
        <v/>
      </c>
      <c r="AD9" s="73" t="str">
        <f>IF(COUNTIF(E9:V9,"")=17,"",RANK(AF9,$AF$7:$AF$18,0))</f>
        <v/>
      </c>
      <c r="AE9" s="74"/>
      <c r="AF9" s="65" t="str">
        <f>IF(COUNTIF(E9:V9,"")=17,"",IF(Z9="",0,Z9*10000)+IF(AC9="",0,AC9*500)+IF(AA9="",0,AA9*10))</f>
        <v/>
      </c>
      <c r="AG9" s="8"/>
    </row>
    <row r="10" spans="1:34" ht="18" customHeight="1">
      <c r="A10" s="98"/>
      <c r="B10" s="102"/>
      <c r="C10" s="103"/>
      <c r="D10" s="104"/>
      <c r="E10" s="34"/>
      <c r="F10" s="20" t="s">
        <v>7</v>
      </c>
      <c r="G10" s="35"/>
      <c r="H10" s="19"/>
      <c r="I10" s="20"/>
      <c r="J10" s="21"/>
      <c r="K10" s="20" t="str">
        <f>IF(J12="","",J12)</f>
        <v/>
      </c>
      <c r="L10" s="20" t="s">
        <v>7</v>
      </c>
      <c r="M10" s="22" t="str">
        <f>IF(H12="","",H12)</f>
        <v/>
      </c>
      <c r="N10" s="20" t="str">
        <f>IF(J14="","",J14)</f>
        <v/>
      </c>
      <c r="O10" s="20" t="s">
        <v>7</v>
      </c>
      <c r="P10" s="22" t="str">
        <f>IF(H14="","",H14)</f>
        <v/>
      </c>
      <c r="Q10" s="20" t="str">
        <f>IF(J16="","",J16)</f>
        <v/>
      </c>
      <c r="R10" s="20" t="s">
        <v>7</v>
      </c>
      <c r="S10" s="22" t="str">
        <f>IF(H16="","",H16)</f>
        <v/>
      </c>
      <c r="T10" s="20" t="str">
        <f>IF(J18="","",J18)</f>
        <v/>
      </c>
      <c r="U10" s="20" t="s">
        <v>7</v>
      </c>
      <c r="V10" s="22" t="str">
        <f>IF(H18="","",H18)</f>
        <v/>
      </c>
      <c r="W10" s="70"/>
      <c r="X10" s="70"/>
      <c r="Y10" s="70"/>
      <c r="Z10" s="72"/>
      <c r="AA10" s="70"/>
      <c r="AB10" s="70"/>
      <c r="AC10" s="70"/>
      <c r="AD10" s="75"/>
      <c r="AE10" s="76"/>
      <c r="AF10" s="65"/>
      <c r="AG10" s="8"/>
    </row>
    <row r="11" spans="1:34" ht="18" customHeight="1">
      <c r="A11" s="97">
        <v>3</v>
      </c>
      <c r="B11" s="99" t="s">
        <v>21</v>
      </c>
      <c r="C11" s="100"/>
      <c r="D11" s="101"/>
      <c r="E11" s="81" t="str">
        <f>IF(E12&gt;G12,"○",IF(E12&lt;G12,"●",IF(E12="","","△")))</f>
        <v/>
      </c>
      <c r="F11" s="79"/>
      <c r="G11" s="82"/>
      <c r="H11" s="78" t="str">
        <f>IF(H12&gt;J12,"○",IF(H12&lt;J12,"●",IF(H12="","","△")))</f>
        <v/>
      </c>
      <c r="I11" s="79"/>
      <c r="J11" s="82"/>
      <c r="K11" s="78" t="s">
        <v>9</v>
      </c>
      <c r="L11" s="79"/>
      <c r="M11" s="80"/>
      <c r="N11" s="81" t="str">
        <f>IF(K13="○","●",IF(K13="●","○",IF(K13="","","△")))</f>
        <v/>
      </c>
      <c r="O11" s="79"/>
      <c r="P11" s="80"/>
      <c r="Q11" s="81" t="str">
        <f>IF(K15="○","●",IF(K15="●","○",IF(K15="","","△")))</f>
        <v/>
      </c>
      <c r="R11" s="79"/>
      <c r="S11" s="80"/>
      <c r="T11" s="81" t="str">
        <f>IF(K17="○","●",IF(K17="●","○",IF(K17="","","△")))</f>
        <v/>
      </c>
      <c r="U11" s="79"/>
      <c r="V11" s="82"/>
      <c r="W11" s="77" t="str">
        <f>IF(COUNTIF(E11:V11,"")=17,"",COUNTIF(E11:V11,"○"))</f>
        <v/>
      </c>
      <c r="X11" s="77" t="str">
        <f>IF(COUNTIF(E11:V11,"")=17,"",COUNTIF(E11:V11,"●"))</f>
        <v/>
      </c>
      <c r="Y11" s="77" t="str">
        <f>IF(COUNTIF(E11:V11,"")=17,"",COUNTIF(E11:V11,"△"))</f>
        <v/>
      </c>
      <c r="Z11" s="71" t="str">
        <f>IF(COUNTIF(E11:V11,"")=17,"",W11*3+Y11)</f>
        <v/>
      </c>
      <c r="AA11" s="77" t="str">
        <f>IF(COUNTIF(E11:V11,"")=17,"",IF(E12="",0,E12)+IF(H12="",0,H12)+IF(K12="",0,K12)+IF(N12="",0,N12)+IF(Q12="",0,Q12)+IF(T12="",0,T12))</f>
        <v/>
      </c>
      <c r="AB11" s="77" t="str">
        <f>IF(COUNTIF(E11:V11,"")=17,"",IF(G12="",0,G12)+IF(J12="",0,J12)+IF(M12="",0,M12)+IF(P12="",0,P12)+IF(S12="",0,S12)+IF(V12="",0,V12))</f>
        <v/>
      </c>
      <c r="AC11" s="77" t="str">
        <f>IF(COUNTIF(E11:V11,"")=17,"",AA11-AB11)</f>
        <v/>
      </c>
      <c r="AD11" s="73" t="str">
        <f>IF(COUNTIF(E11:V11,"")=17,"",RANK(AF11,$AF$7:$AF$18,0))</f>
        <v/>
      </c>
      <c r="AE11" s="74"/>
      <c r="AF11" s="65" t="str">
        <f>IF(COUNTIF(E11:V11,"")=17,"",IF(Z11="",0,Z11*10000)+IF(AC11="",0,AC11*500)+IF(AA11="",0,AA11*10))</f>
        <v/>
      </c>
      <c r="AG11" s="8"/>
    </row>
    <row r="12" spans="1:34" ht="18" customHeight="1">
      <c r="A12" s="98"/>
      <c r="B12" s="102"/>
      <c r="C12" s="103"/>
      <c r="D12" s="104"/>
      <c r="E12" s="34"/>
      <c r="F12" s="20" t="s">
        <v>7</v>
      </c>
      <c r="G12" s="35"/>
      <c r="H12" s="34"/>
      <c r="I12" s="20" t="s">
        <v>7</v>
      </c>
      <c r="J12" s="35"/>
      <c r="K12" s="19"/>
      <c r="L12" s="20"/>
      <c r="M12" s="21"/>
      <c r="N12" s="20" t="str">
        <f>IF(M14="","",M14)</f>
        <v/>
      </c>
      <c r="O12" s="20" t="s">
        <v>7</v>
      </c>
      <c r="P12" s="22" t="str">
        <f>IF(K14="","",K14)</f>
        <v/>
      </c>
      <c r="Q12" s="20" t="str">
        <f>IF(M16="","",M16)</f>
        <v/>
      </c>
      <c r="R12" s="20" t="s">
        <v>7</v>
      </c>
      <c r="S12" s="22" t="str">
        <f>IF(K16="","",K16)</f>
        <v/>
      </c>
      <c r="T12" s="20" t="str">
        <f>IF(M18="","",M18)</f>
        <v/>
      </c>
      <c r="U12" s="20" t="s">
        <v>7</v>
      </c>
      <c r="V12" s="22" t="str">
        <f>IF(K18="","",K18)</f>
        <v/>
      </c>
      <c r="W12" s="70"/>
      <c r="X12" s="70"/>
      <c r="Y12" s="70"/>
      <c r="Z12" s="72"/>
      <c r="AA12" s="70"/>
      <c r="AB12" s="70"/>
      <c r="AC12" s="70"/>
      <c r="AD12" s="75"/>
      <c r="AE12" s="76"/>
      <c r="AF12" s="65"/>
      <c r="AG12" s="8"/>
    </row>
    <row r="13" spans="1:34" ht="18" customHeight="1">
      <c r="A13" s="97">
        <v>4</v>
      </c>
      <c r="B13" s="99" t="s">
        <v>27</v>
      </c>
      <c r="C13" s="100"/>
      <c r="D13" s="101"/>
      <c r="E13" s="81" t="str">
        <f>IF(E14&gt;G14,"○",IF(E14&lt;G14,"●",IF(E14="","","△")))</f>
        <v/>
      </c>
      <c r="F13" s="79"/>
      <c r="G13" s="80"/>
      <c r="H13" s="81" t="str">
        <f>IF(H14&gt;J14,"○",IF(H14&lt;J14,"●",IF(H14="","","△")))</f>
        <v/>
      </c>
      <c r="I13" s="79"/>
      <c r="J13" s="80"/>
      <c r="K13" s="81" t="str">
        <f>IF(K14&gt;M14,"○",IF(K14&lt;M14,"●",IF(K14="","","△")))</f>
        <v/>
      </c>
      <c r="L13" s="79"/>
      <c r="M13" s="82"/>
      <c r="N13" s="78" t="s">
        <v>9</v>
      </c>
      <c r="O13" s="79"/>
      <c r="P13" s="80"/>
      <c r="Q13" s="81" t="str">
        <f>IF(N15="○","●",IF(N15="●","○",IF(N15="","","△")))</f>
        <v/>
      </c>
      <c r="R13" s="79"/>
      <c r="S13" s="80"/>
      <c r="T13" s="81" t="str">
        <f>IF(N17="○","●",IF(N17="●","○",IF(N17="","","△")))</f>
        <v/>
      </c>
      <c r="U13" s="79"/>
      <c r="V13" s="82"/>
      <c r="W13" s="77" t="str">
        <f>IF(COUNTIF(E13:V13,"")=17,"",COUNTIF(E13:V13,"○"))</f>
        <v/>
      </c>
      <c r="X13" s="77" t="str">
        <f>IF(COUNTIF(E13:V13,"")=17,"",COUNTIF(E13:V13,"●"))</f>
        <v/>
      </c>
      <c r="Y13" s="77" t="str">
        <f>IF(COUNTIF(E13:V13,"")=17,"",COUNTIF(E13:V13,"△"))</f>
        <v/>
      </c>
      <c r="Z13" s="71" t="str">
        <f>IF(COUNTIF(E13:V13,"")=17,"",W13*3+Y13)</f>
        <v/>
      </c>
      <c r="AA13" s="77" t="str">
        <f>IF(COUNTIF(E13:V13,"")=17,"",IF(E14="",0,E14)+IF(H14="",0,H14)+IF(K14="",0,K14)+IF(N14="",0,N14)+IF(Q14="",0,Q14)+IF(T14="",0,T14))</f>
        <v/>
      </c>
      <c r="AB13" s="77" t="str">
        <f>IF(COUNTIF(E13:V13,"")=17,"",IF(G14="",0,G14)+IF(J14="",0,J14)+IF(M14="",0,M14)+IF(P14="",0,P14)+IF(S14="",0,S14)+IF(V14="",0,V14))</f>
        <v/>
      </c>
      <c r="AC13" s="77" t="str">
        <f>IF(COUNTIF(E13:V13,"")=17,"",AA13-AB13)</f>
        <v/>
      </c>
      <c r="AD13" s="73" t="str">
        <f>IF(COUNTIF(E13:V13,"")=17,"",RANK(AF13,$AF$7:$AF$18,0))</f>
        <v/>
      </c>
      <c r="AE13" s="74"/>
      <c r="AF13" s="65" t="str">
        <f>IF(COUNTIF(E13:V13,"")=17,"",IF(Z13="",0,Z13*10000)+IF(AC13="",0,AC13*500)+IF(AA13="",0,AA13*10))</f>
        <v/>
      </c>
      <c r="AG13" s="8"/>
    </row>
    <row r="14" spans="1:34" ht="18" customHeight="1">
      <c r="A14" s="98"/>
      <c r="B14" s="102"/>
      <c r="C14" s="103"/>
      <c r="D14" s="104"/>
      <c r="E14" s="34"/>
      <c r="F14" s="20" t="s">
        <v>7</v>
      </c>
      <c r="G14" s="35"/>
      <c r="H14" s="34"/>
      <c r="I14" s="20" t="s">
        <v>7</v>
      </c>
      <c r="J14" s="35"/>
      <c r="K14" s="34"/>
      <c r="L14" s="20" t="s">
        <v>7</v>
      </c>
      <c r="M14" s="35"/>
      <c r="N14" s="19"/>
      <c r="O14" s="20"/>
      <c r="P14" s="21"/>
      <c r="Q14" s="20" t="str">
        <f>IF(P16="","",P16)</f>
        <v/>
      </c>
      <c r="R14" s="20" t="s">
        <v>7</v>
      </c>
      <c r="S14" s="22" t="str">
        <f>IF(N16="","",N16)</f>
        <v/>
      </c>
      <c r="T14" s="20" t="str">
        <f>IF(P18="","",P18)</f>
        <v/>
      </c>
      <c r="U14" s="20" t="s">
        <v>7</v>
      </c>
      <c r="V14" s="22" t="str">
        <f>IF(N18="","",N18)</f>
        <v/>
      </c>
      <c r="W14" s="70"/>
      <c r="X14" s="70"/>
      <c r="Y14" s="70"/>
      <c r="Z14" s="72"/>
      <c r="AA14" s="70"/>
      <c r="AB14" s="70"/>
      <c r="AC14" s="70"/>
      <c r="AD14" s="75"/>
      <c r="AE14" s="76"/>
      <c r="AF14" s="65"/>
      <c r="AG14" s="8"/>
    </row>
    <row r="15" spans="1:34" ht="18" customHeight="1">
      <c r="A15" s="97">
        <v>5</v>
      </c>
      <c r="B15" s="99" t="s">
        <v>28</v>
      </c>
      <c r="C15" s="100"/>
      <c r="D15" s="101"/>
      <c r="E15" s="81" t="str">
        <f>IF(E16&gt;G16,"○",IF(E16&lt;G16,"●",IF(E16="","","△")))</f>
        <v/>
      </c>
      <c r="F15" s="79"/>
      <c r="G15" s="82"/>
      <c r="H15" s="78" t="str">
        <f>IF(H16&gt;J16,"○",IF(H16&lt;J16,"●",IF(H16="","","△")))</f>
        <v/>
      </c>
      <c r="I15" s="79"/>
      <c r="J15" s="82"/>
      <c r="K15" s="78" t="str">
        <f>IF(K16&gt;M16,"○",IF(K16&lt;M16,"●",IF(K16="","","△")))</f>
        <v/>
      </c>
      <c r="L15" s="79"/>
      <c r="M15" s="82"/>
      <c r="N15" s="78" t="str">
        <f>IF(N16&gt;P16,"○",IF(N16&lt;P16,"●",IF(N16="","","△")))</f>
        <v/>
      </c>
      <c r="O15" s="79"/>
      <c r="P15" s="82"/>
      <c r="Q15" s="78" t="s">
        <v>16</v>
      </c>
      <c r="R15" s="79"/>
      <c r="S15" s="80"/>
      <c r="T15" s="81" t="str">
        <f>IF(Q17="○","●",IF(Q17="●","○",IF(Q17="","","△")))</f>
        <v/>
      </c>
      <c r="U15" s="79"/>
      <c r="V15" s="82"/>
      <c r="W15" s="77" t="str">
        <f>IF(COUNTIF(E15:V15,"")=17,"",COUNTIF(E15:V15,"○"))</f>
        <v/>
      </c>
      <c r="X15" s="77" t="str">
        <f>IF(COUNTIF(E15:V15,"")=17,"",COUNTIF(E15:V15,"●"))</f>
        <v/>
      </c>
      <c r="Y15" s="77" t="str">
        <f>IF(COUNTIF(E15:V15,"")=17,"",COUNTIF(E15:V15,"△"))</f>
        <v/>
      </c>
      <c r="Z15" s="71" t="str">
        <f>IF(COUNTIF(E15:V15,"")=17,"",W15*3+Y15)</f>
        <v/>
      </c>
      <c r="AA15" s="77" t="str">
        <f>IF(COUNTIF(E15:V15,"")=17,"",IF(E16="",0,E16)+IF(H16="",0,H16)+IF(K16="",0,K16)+IF(N16="",0,N16)+IF(Q16="",0,Q16)+IF(T16="",0,T16))</f>
        <v/>
      </c>
      <c r="AB15" s="77" t="str">
        <f>IF(COUNTIF(E15:V15,"")=17,"",IF(G16="",0,G16)+IF(J16="",0,J16)+IF(M16="",0,M16)+IF(P16="",0,P16)+IF(S16="",0,S16)+IF(V16="",0,V16))</f>
        <v/>
      </c>
      <c r="AC15" s="77" t="str">
        <f>IF(COUNTIF(E15:V15,"")=17,"",AA15-AB15)</f>
        <v/>
      </c>
      <c r="AD15" s="73" t="str">
        <f>IF(COUNTIF(E15:V15,"")=17,"",RANK(AF15,$AF$7:$AF$18,0))</f>
        <v/>
      </c>
      <c r="AE15" s="74"/>
      <c r="AF15" s="65" t="str">
        <f>IF(COUNTIF(E15:V15,"")=17,"",IF(Z15="",0,Z15*10000)+IF(AC15="",0,AC15*500)+IF(AA15="",0,AA15*10))</f>
        <v/>
      </c>
      <c r="AG15" s="8"/>
    </row>
    <row r="16" spans="1:34" ht="18" customHeight="1">
      <c r="A16" s="98"/>
      <c r="B16" s="102"/>
      <c r="C16" s="103"/>
      <c r="D16" s="104"/>
      <c r="E16" s="34"/>
      <c r="F16" s="20" t="s">
        <v>7</v>
      </c>
      <c r="G16" s="35"/>
      <c r="H16" s="34"/>
      <c r="I16" s="20" t="s">
        <v>7</v>
      </c>
      <c r="J16" s="35"/>
      <c r="K16" s="34"/>
      <c r="L16" s="20" t="s">
        <v>7</v>
      </c>
      <c r="M16" s="35"/>
      <c r="N16" s="34"/>
      <c r="O16" s="20" t="s">
        <v>7</v>
      </c>
      <c r="P16" s="35"/>
      <c r="Q16" s="19"/>
      <c r="R16" s="20"/>
      <c r="S16" s="21"/>
      <c r="T16" s="20" t="str">
        <f>IF(S18="","",S18)</f>
        <v/>
      </c>
      <c r="U16" s="20" t="s">
        <v>7</v>
      </c>
      <c r="V16" s="22" t="str">
        <f>IF(Q18="","",Q18)</f>
        <v/>
      </c>
      <c r="W16" s="70"/>
      <c r="X16" s="70"/>
      <c r="Y16" s="70"/>
      <c r="Z16" s="72"/>
      <c r="AA16" s="70"/>
      <c r="AB16" s="70"/>
      <c r="AC16" s="70"/>
      <c r="AD16" s="75"/>
      <c r="AE16" s="76"/>
      <c r="AF16" s="65"/>
      <c r="AG16" s="8"/>
    </row>
    <row r="17" spans="1:33" ht="18" hidden="1" customHeight="1">
      <c r="A17" s="97">
        <v>6</v>
      </c>
      <c r="B17" s="99" t="s">
        <v>19</v>
      </c>
      <c r="C17" s="100"/>
      <c r="D17" s="101"/>
      <c r="E17" s="81" t="str">
        <f>IF(E18&gt;G18,"○",IF(E18&lt;G18,"●",IF(E18="","","△")))</f>
        <v/>
      </c>
      <c r="F17" s="79"/>
      <c r="G17" s="82"/>
      <c r="H17" s="78" t="str">
        <f>IF(H18&gt;J18,"○",IF(H18&lt;J18,"●",IF(H18="","","△")))</f>
        <v/>
      </c>
      <c r="I17" s="79"/>
      <c r="J17" s="82"/>
      <c r="K17" s="78" t="str">
        <f>IF(K18&gt;M18,"○",IF(K18&lt;M18,"●",IF(K18="","","△")))</f>
        <v/>
      </c>
      <c r="L17" s="79"/>
      <c r="M17" s="82"/>
      <c r="N17" s="78" t="str">
        <f>IF(N18&gt;P18,"○",IF(N18&lt;P18,"●",IF(N18="","","△")))</f>
        <v/>
      </c>
      <c r="O17" s="79"/>
      <c r="P17" s="82"/>
      <c r="Q17" s="78" t="str">
        <f>IF(Q18&gt;S18,"○",IF(Q18&lt;S18,"●",IF(Q18="","","△")))</f>
        <v/>
      </c>
      <c r="R17" s="79"/>
      <c r="S17" s="82"/>
      <c r="T17" s="78" t="s">
        <v>17</v>
      </c>
      <c r="U17" s="79"/>
      <c r="V17" s="80"/>
      <c r="W17" s="113" t="str">
        <f>IF(COUNTIF(E17:V17,"")=17,"",COUNTIF(E17:V17,"○"))</f>
        <v/>
      </c>
      <c r="X17" s="77" t="str">
        <f>IF(COUNTIF(E17:V17,"")=17,"",COUNTIF(E17:V17,"●"))</f>
        <v/>
      </c>
      <c r="Y17" s="77" t="str">
        <f>IF(COUNTIF(E17:V17,"")=17,"",COUNTIF(E17:V17,"△"))</f>
        <v/>
      </c>
      <c r="Z17" s="71" t="str">
        <f>IF(COUNTIF(E17:V17,"")=17,"",W17*3+Y17)</f>
        <v/>
      </c>
      <c r="AA17" s="77" t="str">
        <f>IF(COUNTIF(E17:V17,"")=17,"",IF(E18="",0,E18)+IF(H18="",0,H18)+IF(K18="",0,K18)+IF(N18="",0,N18)+IF(Q18="",0,Q18)+IF(T18="",0,T18))</f>
        <v/>
      </c>
      <c r="AB17" s="77" t="str">
        <f>IF(COUNTIF(E17:V17,"")=17,"",IF(G18="",0,G18)+IF(J18="",0,J18)+IF(M18="",0,M18)+IF(P18="",0,P18)+IF(S18="",0,S18)+IF(V18="",0,V18))</f>
        <v/>
      </c>
      <c r="AC17" s="77" t="str">
        <f>IF(COUNTIF(E17:V17,"")=17,"",AA17-AB17)</f>
        <v/>
      </c>
      <c r="AD17" s="109" t="str">
        <f>IF(COUNTIF(E17:V17,"")=17,"",RANK(AF17,$AF$7:$AF$18,0))</f>
        <v/>
      </c>
      <c r="AE17" s="110"/>
      <c r="AF17" s="18" t="str">
        <f>IF(COUNTIF(E17:V17,"")=17,"",IF(Z17="",0,Z17*10000)+IF(AC17="",0,AC17*500)+IF(AA17="",0,AA17*10))</f>
        <v/>
      </c>
      <c r="AG17" s="8"/>
    </row>
    <row r="18" spans="1:33" ht="18" hidden="1" customHeight="1">
      <c r="A18" s="98"/>
      <c r="B18" s="102"/>
      <c r="C18" s="103"/>
      <c r="D18" s="104"/>
      <c r="E18" s="34"/>
      <c r="F18" s="20" t="s">
        <v>7</v>
      </c>
      <c r="G18" s="35"/>
      <c r="H18" s="34"/>
      <c r="I18" s="20" t="s">
        <v>7</v>
      </c>
      <c r="J18" s="35"/>
      <c r="K18" s="34"/>
      <c r="L18" s="20" t="s">
        <v>7</v>
      </c>
      <c r="M18" s="35"/>
      <c r="N18" s="34"/>
      <c r="O18" s="20" t="s">
        <v>7</v>
      </c>
      <c r="P18" s="35"/>
      <c r="Q18" s="34"/>
      <c r="R18" s="20" t="s">
        <v>7</v>
      </c>
      <c r="S18" s="35"/>
      <c r="T18" s="19"/>
      <c r="U18" s="20"/>
      <c r="V18" s="21"/>
      <c r="W18" s="114"/>
      <c r="X18" s="70"/>
      <c r="Y18" s="70"/>
      <c r="Z18" s="72"/>
      <c r="AA18" s="70"/>
      <c r="AB18" s="70"/>
      <c r="AC18" s="70"/>
      <c r="AD18" s="111"/>
      <c r="AE18" s="112"/>
      <c r="AF18" s="18"/>
      <c r="AG18" s="8"/>
    </row>
    <row r="19" spans="1:33">
      <c r="A19" s="25" t="s">
        <v>20</v>
      </c>
      <c r="B19" s="8"/>
      <c r="C19" s="8"/>
      <c r="D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12"/>
      <c r="AG19" s="8"/>
    </row>
  </sheetData>
  <mergeCells count="120">
    <mergeCell ref="Z17:Z18"/>
    <mergeCell ref="W15:W16"/>
    <mergeCell ref="X15:X16"/>
    <mergeCell ref="AD11:AE12"/>
    <mergeCell ref="AD13:AE14"/>
    <mergeCell ref="T11:V11"/>
    <mergeCell ref="AD17:AE18"/>
    <mergeCell ref="AD15:AE16"/>
    <mergeCell ref="AA15:AA16"/>
    <mergeCell ref="AB15:AB16"/>
    <mergeCell ref="AC15:AC16"/>
    <mergeCell ref="Y17:Y18"/>
    <mergeCell ref="AB17:AB18"/>
    <mergeCell ref="AC17:AC18"/>
    <mergeCell ref="AA17:AA18"/>
    <mergeCell ref="X17:X18"/>
    <mergeCell ref="AC11:AC12"/>
    <mergeCell ref="W17:W18"/>
    <mergeCell ref="T15:V15"/>
    <mergeCell ref="T17:V17"/>
    <mergeCell ref="A17:A18"/>
    <mergeCell ref="B17:D18"/>
    <mergeCell ref="E17:G17"/>
    <mergeCell ref="H17:J17"/>
    <mergeCell ref="N17:P17"/>
    <mergeCell ref="Q17:S17"/>
    <mergeCell ref="B15:D16"/>
    <mergeCell ref="A15:A16"/>
    <mergeCell ref="N15:P15"/>
    <mergeCell ref="K15:M15"/>
    <mergeCell ref="H15:J15"/>
    <mergeCell ref="E15:G15"/>
    <mergeCell ref="K17:M17"/>
    <mergeCell ref="AB7:AB8"/>
    <mergeCell ref="X13:X14"/>
    <mergeCell ref="Y13:Y14"/>
    <mergeCell ref="AA11:AA12"/>
    <mergeCell ref="X11:X12"/>
    <mergeCell ref="Y11:Y12"/>
    <mergeCell ref="W11:W12"/>
    <mergeCell ref="Z11:Z12"/>
    <mergeCell ref="AB11:AB12"/>
    <mergeCell ref="AA7:AA8"/>
    <mergeCell ref="Y9:Y10"/>
    <mergeCell ref="Z7:Z8"/>
    <mergeCell ref="A11:A12"/>
    <mergeCell ref="B11:D12"/>
    <mergeCell ref="E11:G11"/>
    <mergeCell ref="H11:J11"/>
    <mergeCell ref="N11:P11"/>
    <mergeCell ref="Q13:S13"/>
    <mergeCell ref="K11:M11"/>
    <mergeCell ref="N13:P13"/>
    <mergeCell ref="A13:A14"/>
    <mergeCell ref="B13:D14"/>
    <mergeCell ref="E13:G13"/>
    <mergeCell ref="H13:J13"/>
    <mergeCell ref="K13:M13"/>
    <mergeCell ref="Q11:S11"/>
    <mergeCell ref="A9:A10"/>
    <mergeCell ref="B9:D10"/>
    <mergeCell ref="E9:G9"/>
    <mergeCell ref="K9:M9"/>
    <mergeCell ref="Q7:S7"/>
    <mergeCell ref="T7:V7"/>
    <mergeCell ref="W7:W8"/>
    <mergeCell ref="X7:X8"/>
    <mergeCell ref="A7:A8"/>
    <mergeCell ref="B7:D8"/>
    <mergeCell ref="N9:P9"/>
    <mergeCell ref="Q9:S9"/>
    <mergeCell ref="T9:V9"/>
    <mergeCell ref="W9:W10"/>
    <mergeCell ref="K7:M7"/>
    <mergeCell ref="X9:X10"/>
    <mergeCell ref="E7:G7"/>
    <mergeCell ref="H9:J9"/>
    <mergeCell ref="H7:J7"/>
    <mergeCell ref="A1:AE1"/>
    <mergeCell ref="Y4:Z4"/>
    <mergeCell ref="AA4:AE4"/>
    <mergeCell ref="AA5:AE5"/>
    <mergeCell ref="T5:X5"/>
    <mergeCell ref="R5:S5"/>
    <mergeCell ref="AD6:AE6"/>
    <mergeCell ref="A5:D5"/>
    <mergeCell ref="Y5:Z5"/>
    <mergeCell ref="N6:P6"/>
    <mergeCell ref="Q6:S6"/>
    <mergeCell ref="T6:V6"/>
    <mergeCell ref="B6:D6"/>
    <mergeCell ref="E6:G6"/>
    <mergeCell ref="T4:X4"/>
    <mergeCell ref="H6:J6"/>
    <mergeCell ref="A2:AE2"/>
    <mergeCell ref="Q4:S4"/>
    <mergeCell ref="AF7:AF8"/>
    <mergeCell ref="AF9:AF10"/>
    <mergeCell ref="AF11:AF12"/>
    <mergeCell ref="AF13:AF14"/>
    <mergeCell ref="AF15:AF16"/>
    <mergeCell ref="K6:M6"/>
    <mergeCell ref="Y7:Y8"/>
    <mergeCell ref="Z9:Z10"/>
    <mergeCell ref="AD7:AE8"/>
    <mergeCell ref="AD9:AE10"/>
    <mergeCell ref="AC9:AC10"/>
    <mergeCell ref="Y15:Y16"/>
    <mergeCell ref="Z15:Z16"/>
    <mergeCell ref="AC13:AC14"/>
    <mergeCell ref="Q15:S15"/>
    <mergeCell ref="AB9:AB10"/>
    <mergeCell ref="AB13:AB14"/>
    <mergeCell ref="Z13:Z14"/>
    <mergeCell ref="AA13:AA14"/>
    <mergeCell ref="T13:V13"/>
    <mergeCell ref="W13:W14"/>
    <mergeCell ref="AC7:AC8"/>
    <mergeCell ref="N7:P7"/>
    <mergeCell ref="AA9:AA10"/>
  </mergeCells>
  <phoneticPr fontId="1"/>
  <printOptions horizontalCentered="1"/>
  <pageMargins left="0.39370078740157483" right="0.39370078740157483" top="0.51181102362204722" bottom="0.39370078740157483" header="0.31496062992125984" footer="0.23622047244094491"/>
  <pageSetup paperSize="9" orientation="landscape"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H17"/>
  <sheetViews>
    <sheetView showGridLines="0" workbookViewId="0">
      <selection sqref="A1:AF1"/>
    </sheetView>
  </sheetViews>
  <sheetFormatPr defaultRowHeight="16.5"/>
  <cols>
    <col min="1" max="1" width="4.125" style="6" customWidth="1"/>
    <col min="2" max="2" width="8.625" style="7" customWidth="1"/>
    <col min="3" max="3" width="3.125" style="7" customWidth="1"/>
    <col min="4" max="20" width="3.125" style="6" customWidth="1"/>
    <col min="21" max="32" width="3.375" style="6" customWidth="1"/>
    <col min="33" max="33" width="2.625" style="6" customWidth="1"/>
    <col min="34" max="34" width="8.875" style="6" customWidth="1"/>
    <col min="35" max="16384" width="9" style="2"/>
  </cols>
  <sheetData>
    <row r="1" spans="1:34" ht="27" customHeight="1">
      <c r="A1" s="115" t="str">
        <f>星取表!A1</f>
        <v>平成29年度 NHK杯南区代表選考会（南区予選）</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33"/>
      <c r="AH1" s="2"/>
    </row>
    <row r="2" spans="1:34" ht="21" customHeight="1">
      <c r="A2" s="116" t="s">
        <v>33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33"/>
      <c r="AH2" s="2"/>
    </row>
    <row r="3" spans="1:34" ht="19.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3"/>
      <c r="AG3" s="33"/>
      <c r="AH3" s="2"/>
    </row>
    <row r="4" spans="1:34" ht="25.15" customHeight="1" thickBot="1">
      <c r="A4" s="117"/>
      <c r="B4" s="117"/>
      <c r="C4" s="117"/>
      <c r="D4" s="117"/>
      <c r="E4" s="118">
        <v>6</v>
      </c>
      <c r="F4" s="118"/>
      <c r="G4" s="26" t="s">
        <v>14</v>
      </c>
      <c r="H4" s="119">
        <v>25</v>
      </c>
      <c r="I4" s="119"/>
      <c r="J4" s="26" t="s">
        <v>15</v>
      </c>
      <c r="K4" s="118" t="s">
        <v>22</v>
      </c>
      <c r="L4" s="120"/>
      <c r="M4" s="26"/>
      <c r="N4" s="162" t="s">
        <v>34</v>
      </c>
      <c r="O4" s="162"/>
      <c r="P4" s="162"/>
      <c r="Q4" s="162"/>
      <c r="R4" s="162"/>
      <c r="S4" s="162"/>
      <c r="T4" s="162"/>
      <c r="U4" s="162"/>
      <c r="V4" s="162"/>
      <c r="W4" s="162"/>
      <c r="X4" s="27"/>
      <c r="Y4" s="121" t="s">
        <v>143</v>
      </c>
      <c r="Z4" s="121"/>
      <c r="AA4" s="121"/>
      <c r="AB4" s="121"/>
      <c r="AC4" s="121"/>
      <c r="AD4" s="121"/>
      <c r="AE4" s="121"/>
      <c r="AF4" s="121"/>
      <c r="AG4" s="5"/>
      <c r="AH4" s="5"/>
    </row>
    <row r="5" spans="1:34" ht="21" customHeight="1" thickBot="1">
      <c r="A5" s="28" t="s">
        <v>44</v>
      </c>
      <c r="B5" s="122" t="s">
        <v>45</v>
      </c>
      <c r="C5" s="123"/>
      <c r="D5" s="122" t="s">
        <v>31</v>
      </c>
      <c r="E5" s="124"/>
      <c r="F5" s="124"/>
      <c r="G5" s="124"/>
      <c r="H5" s="124"/>
      <c r="I5" s="124"/>
      <c r="J5" s="124"/>
      <c r="K5" s="124"/>
      <c r="L5" s="124"/>
      <c r="M5" s="124"/>
      <c r="N5" s="124"/>
      <c r="O5" s="124"/>
      <c r="P5" s="124"/>
      <c r="Q5" s="124"/>
      <c r="R5" s="124"/>
      <c r="S5" s="124"/>
      <c r="T5" s="123"/>
      <c r="U5" s="122" t="s">
        <v>10</v>
      </c>
      <c r="V5" s="124"/>
      <c r="W5" s="123"/>
      <c r="X5" s="122" t="s">
        <v>46</v>
      </c>
      <c r="Y5" s="124"/>
      <c r="Z5" s="123"/>
      <c r="AA5" s="125" t="s">
        <v>46</v>
      </c>
      <c r="AB5" s="125"/>
      <c r="AC5" s="125"/>
      <c r="AD5" s="123" t="s">
        <v>129</v>
      </c>
      <c r="AE5" s="125"/>
      <c r="AF5" s="126"/>
      <c r="AG5" s="5"/>
      <c r="AH5" s="5"/>
    </row>
    <row r="6" spans="1:34" ht="21" customHeight="1" thickTop="1">
      <c r="A6" s="29" t="s">
        <v>47</v>
      </c>
      <c r="B6" s="144">
        <v>0.375</v>
      </c>
      <c r="C6" s="144"/>
      <c r="D6" s="145" t="s">
        <v>48</v>
      </c>
      <c r="E6" s="146"/>
      <c r="F6" s="146"/>
      <c r="G6" s="146"/>
      <c r="H6" s="146"/>
      <c r="I6" s="147"/>
      <c r="J6" s="148"/>
      <c r="K6" s="149"/>
      <c r="L6" s="49" t="s">
        <v>49</v>
      </c>
      <c r="M6" s="150"/>
      <c r="N6" s="148"/>
      <c r="O6" s="145" t="s">
        <v>50</v>
      </c>
      <c r="P6" s="146"/>
      <c r="Q6" s="146"/>
      <c r="R6" s="146"/>
      <c r="S6" s="146"/>
      <c r="T6" s="147"/>
      <c r="U6" s="127" t="s">
        <v>35</v>
      </c>
      <c r="V6" s="128"/>
      <c r="W6" s="129"/>
      <c r="X6" s="127" t="s">
        <v>51</v>
      </c>
      <c r="Y6" s="128"/>
      <c r="Z6" s="129"/>
      <c r="AA6" s="131" t="s">
        <v>130</v>
      </c>
      <c r="AB6" s="131"/>
      <c r="AC6" s="131"/>
      <c r="AD6" s="130" t="s">
        <v>131</v>
      </c>
      <c r="AE6" s="131"/>
      <c r="AF6" s="132"/>
      <c r="AG6" s="5"/>
      <c r="AH6" s="30">
        <v>2.0833333333333332E-2</v>
      </c>
    </row>
    <row r="7" spans="1:34" ht="21" customHeight="1">
      <c r="A7" s="31" t="s">
        <v>52</v>
      </c>
      <c r="B7" s="133">
        <f t="shared" ref="B7:B17" si="0">B6+AH6</f>
        <v>0.39583333333333331</v>
      </c>
      <c r="C7" s="134"/>
      <c r="D7" s="135" t="s">
        <v>53</v>
      </c>
      <c r="E7" s="136"/>
      <c r="F7" s="136"/>
      <c r="G7" s="136"/>
      <c r="H7" s="136"/>
      <c r="I7" s="137"/>
      <c r="J7" s="138"/>
      <c r="K7" s="139"/>
      <c r="L7" s="48" t="s">
        <v>49</v>
      </c>
      <c r="M7" s="139"/>
      <c r="N7" s="140"/>
      <c r="O7" s="135" t="s">
        <v>54</v>
      </c>
      <c r="P7" s="136"/>
      <c r="Q7" s="136"/>
      <c r="R7" s="136"/>
      <c r="S7" s="136"/>
      <c r="T7" s="137"/>
      <c r="U7" s="141" t="s">
        <v>36</v>
      </c>
      <c r="V7" s="142"/>
      <c r="W7" s="143"/>
      <c r="X7" s="141" t="s">
        <v>55</v>
      </c>
      <c r="Y7" s="142"/>
      <c r="Z7" s="143"/>
      <c r="AA7" s="152" t="s">
        <v>132</v>
      </c>
      <c r="AB7" s="152"/>
      <c r="AC7" s="152"/>
      <c r="AD7" s="151" t="s">
        <v>133</v>
      </c>
      <c r="AE7" s="152"/>
      <c r="AF7" s="153"/>
      <c r="AG7" s="5"/>
      <c r="AH7" s="30">
        <v>2.0833333333333332E-2</v>
      </c>
    </row>
    <row r="8" spans="1:34" ht="21" customHeight="1">
      <c r="A8" s="31" t="s">
        <v>56</v>
      </c>
      <c r="B8" s="133">
        <f t="shared" si="0"/>
        <v>0.41666666666666663</v>
      </c>
      <c r="C8" s="134"/>
      <c r="D8" s="135" t="s">
        <v>57</v>
      </c>
      <c r="E8" s="136"/>
      <c r="F8" s="136"/>
      <c r="G8" s="136"/>
      <c r="H8" s="136"/>
      <c r="I8" s="137"/>
      <c r="J8" s="138"/>
      <c r="K8" s="139"/>
      <c r="L8" s="48" t="s">
        <v>58</v>
      </c>
      <c r="M8" s="139"/>
      <c r="N8" s="140"/>
      <c r="O8" s="135" t="s">
        <v>59</v>
      </c>
      <c r="P8" s="136"/>
      <c r="Q8" s="136"/>
      <c r="R8" s="136"/>
      <c r="S8" s="136"/>
      <c r="T8" s="137"/>
      <c r="U8" s="141" t="s">
        <v>35</v>
      </c>
      <c r="V8" s="142"/>
      <c r="W8" s="143"/>
      <c r="X8" s="141" t="s">
        <v>36</v>
      </c>
      <c r="Y8" s="142"/>
      <c r="Z8" s="143"/>
      <c r="AA8" s="152" t="s">
        <v>134</v>
      </c>
      <c r="AB8" s="152"/>
      <c r="AC8" s="152"/>
      <c r="AD8" s="151" t="s">
        <v>135</v>
      </c>
      <c r="AE8" s="152"/>
      <c r="AF8" s="153"/>
      <c r="AG8" s="5"/>
      <c r="AH8" s="30">
        <v>2.0833333333333332E-2</v>
      </c>
    </row>
    <row r="9" spans="1:34" ht="21" customHeight="1">
      <c r="A9" s="31" t="s">
        <v>60</v>
      </c>
      <c r="B9" s="133">
        <f t="shared" si="0"/>
        <v>0.43749999999999994</v>
      </c>
      <c r="C9" s="134"/>
      <c r="D9" s="135" t="s">
        <v>61</v>
      </c>
      <c r="E9" s="136"/>
      <c r="F9" s="136"/>
      <c r="G9" s="136"/>
      <c r="H9" s="136"/>
      <c r="I9" s="137"/>
      <c r="J9" s="149"/>
      <c r="K9" s="154"/>
      <c r="L9" s="49" t="s">
        <v>62</v>
      </c>
      <c r="M9" s="154"/>
      <c r="N9" s="150"/>
      <c r="O9" s="135" t="s">
        <v>63</v>
      </c>
      <c r="P9" s="136"/>
      <c r="Q9" s="136"/>
      <c r="R9" s="136"/>
      <c r="S9" s="136"/>
      <c r="T9" s="137"/>
      <c r="U9" s="141" t="s">
        <v>64</v>
      </c>
      <c r="V9" s="142"/>
      <c r="W9" s="143"/>
      <c r="X9" s="141" t="s">
        <v>65</v>
      </c>
      <c r="Y9" s="142"/>
      <c r="Z9" s="143"/>
      <c r="AA9" s="152" t="s">
        <v>136</v>
      </c>
      <c r="AB9" s="152"/>
      <c r="AC9" s="152"/>
      <c r="AD9" s="151" t="s">
        <v>132</v>
      </c>
      <c r="AE9" s="152"/>
      <c r="AF9" s="153"/>
      <c r="AG9" s="5"/>
      <c r="AH9" s="30">
        <v>2.0833333333333332E-2</v>
      </c>
    </row>
    <row r="10" spans="1:34" ht="21" customHeight="1">
      <c r="A10" s="31" t="s">
        <v>66</v>
      </c>
      <c r="B10" s="133">
        <f t="shared" si="0"/>
        <v>0.45833333333333326</v>
      </c>
      <c r="C10" s="134"/>
      <c r="D10" s="135" t="s">
        <v>67</v>
      </c>
      <c r="E10" s="136"/>
      <c r="F10" s="136"/>
      <c r="G10" s="136"/>
      <c r="H10" s="136"/>
      <c r="I10" s="137"/>
      <c r="J10" s="138"/>
      <c r="K10" s="139"/>
      <c r="L10" s="48" t="s">
        <v>62</v>
      </c>
      <c r="M10" s="139"/>
      <c r="N10" s="140"/>
      <c r="O10" s="135" t="s">
        <v>68</v>
      </c>
      <c r="P10" s="136"/>
      <c r="Q10" s="136"/>
      <c r="R10" s="136"/>
      <c r="S10" s="136"/>
      <c r="T10" s="137"/>
      <c r="U10" s="141" t="s">
        <v>69</v>
      </c>
      <c r="V10" s="142"/>
      <c r="W10" s="143"/>
      <c r="X10" s="141" t="s">
        <v>36</v>
      </c>
      <c r="Y10" s="142"/>
      <c r="Z10" s="143"/>
      <c r="AA10" s="152" t="s">
        <v>134</v>
      </c>
      <c r="AB10" s="152"/>
      <c r="AC10" s="152"/>
      <c r="AD10" s="151" t="s">
        <v>130</v>
      </c>
      <c r="AE10" s="152"/>
      <c r="AF10" s="153"/>
      <c r="AG10" s="5"/>
      <c r="AH10" s="30">
        <v>2.0833333333333332E-2</v>
      </c>
    </row>
    <row r="11" spans="1:34" ht="21" customHeight="1">
      <c r="A11" s="36" t="s">
        <v>70</v>
      </c>
      <c r="B11" s="133">
        <f t="shared" si="0"/>
        <v>0.47916666666666657</v>
      </c>
      <c r="C11" s="134"/>
      <c r="D11" s="155" t="s">
        <v>71</v>
      </c>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6"/>
      <c r="AG11" s="5"/>
      <c r="AH11" s="30">
        <v>6.9444444444444441E-3</v>
      </c>
    </row>
    <row r="12" spans="1:34" ht="21" customHeight="1">
      <c r="A12" s="32" t="s">
        <v>72</v>
      </c>
      <c r="B12" s="133">
        <f t="shared" si="0"/>
        <v>0.48611111111111099</v>
      </c>
      <c r="C12" s="134"/>
      <c r="D12" s="135" t="s">
        <v>63</v>
      </c>
      <c r="E12" s="136"/>
      <c r="F12" s="136"/>
      <c r="G12" s="136"/>
      <c r="H12" s="136"/>
      <c r="I12" s="137"/>
      <c r="J12" s="138"/>
      <c r="K12" s="139"/>
      <c r="L12" s="48" t="s">
        <v>62</v>
      </c>
      <c r="M12" s="139"/>
      <c r="N12" s="140"/>
      <c r="O12" s="135" t="s">
        <v>73</v>
      </c>
      <c r="P12" s="136"/>
      <c r="Q12" s="136"/>
      <c r="R12" s="136"/>
      <c r="S12" s="136"/>
      <c r="T12" s="137"/>
      <c r="U12" s="141" t="s">
        <v>65</v>
      </c>
      <c r="V12" s="142"/>
      <c r="W12" s="143"/>
      <c r="X12" s="141" t="s">
        <v>35</v>
      </c>
      <c r="Y12" s="142"/>
      <c r="Z12" s="143"/>
      <c r="AA12" s="141" t="s">
        <v>35</v>
      </c>
      <c r="AB12" s="142"/>
      <c r="AC12" s="143"/>
      <c r="AD12" s="152" t="s">
        <v>137</v>
      </c>
      <c r="AE12" s="152"/>
      <c r="AF12" s="153"/>
      <c r="AG12" s="5"/>
      <c r="AH12" s="30">
        <v>2.0833333333333332E-2</v>
      </c>
    </row>
    <row r="13" spans="1:34" ht="21" customHeight="1">
      <c r="A13" s="32" t="s">
        <v>74</v>
      </c>
      <c r="B13" s="133">
        <f t="shared" si="0"/>
        <v>0.50694444444444431</v>
      </c>
      <c r="C13" s="134"/>
      <c r="D13" s="135" t="s">
        <v>75</v>
      </c>
      <c r="E13" s="136"/>
      <c r="F13" s="136"/>
      <c r="G13" s="136"/>
      <c r="H13" s="136"/>
      <c r="I13" s="137"/>
      <c r="J13" s="138"/>
      <c r="K13" s="139"/>
      <c r="L13" s="48" t="s">
        <v>58</v>
      </c>
      <c r="M13" s="139"/>
      <c r="N13" s="140"/>
      <c r="O13" s="135" t="s">
        <v>59</v>
      </c>
      <c r="P13" s="136"/>
      <c r="Q13" s="136"/>
      <c r="R13" s="136"/>
      <c r="S13" s="136"/>
      <c r="T13" s="137"/>
      <c r="U13" s="141" t="s">
        <v>76</v>
      </c>
      <c r="V13" s="142"/>
      <c r="W13" s="143"/>
      <c r="X13" s="141" t="s">
        <v>77</v>
      </c>
      <c r="Y13" s="142"/>
      <c r="Z13" s="143"/>
      <c r="AA13" s="141" t="s">
        <v>55</v>
      </c>
      <c r="AB13" s="142"/>
      <c r="AC13" s="143"/>
      <c r="AD13" s="152" t="s">
        <v>130</v>
      </c>
      <c r="AE13" s="152"/>
      <c r="AF13" s="153"/>
      <c r="AG13" s="5"/>
      <c r="AH13" s="30">
        <v>2.0833333333333332E-2</v>
      </c>
    </row>
    <row r="14" spans="1:34" ht="21" customHeight="1">
      <c r="A14" s="31" t="s">
        <v>78</v>
      </c>
      <c r="B14" s="133">
        <f t="shared" si="0"/>
        <v>0.52777777777777768</v>
      </c>
      <c r="C14" s="134"/>
      <c r="D14" s="135" t="s">
        <v>79</v>
      </c>
      <c r="E14" s="136"/>
      <c r="F14" s="136"/>
      <c r="G14" s="136"/>
      <c r="H14" s="136"/>
      <c r="I14" s="137"/>
      <c r="J14" s="138"/>
      <c r="K14" s="139"/>
      <c r="L14" s="48" t="s">
        <v>58</v>
      </c>
      <c r="M14" s="139"/>
      <c r="N14" s="140"/>
      <c r="O14" s="135" t="s">
        <v>57</v>
      </c>
      <c r="P14" s="136"/>
      <c r="Q14" s="136"/>
      <c r="R14" s="136"/>
      <c r="S14" s="136"/>
      <c r="T14" s="137"/>
      <c r="U14" s="141" t="s">
        <v>36</v>
      </c>
      <c r="V14" s="142"/>
      <c r="W14" s="143"/>
      <c r="X14" s="141" t="s">
        <v>80</v>
      </c>
      <c r="Y14" s="142"/>
      <c r="Z14" s="143"/>
      <c r="AA14" s="141" t="s">
        <v>65</v>
      </c>
      <c r="AB14" s="142"/>
      <c r="AC14" s="143"/>
      <c r="AD14" s="152" t="s">
        <v>133</v>
      </c>
      <c r="AE14" s="152"/>
      <c r="AF14" s="153"/>
      <c r="AG14" s="5"/>
      <c r="AH14" s="30">
        <v>2.0833333333333332E-2</v>
      </c>
    </row>
    <row r="15" spans="1:34" ht="21" customHeight="1">
      <c r="A15" s="32" t="s">
        <v>81</v>
      </c>
      <c r="B15" s="133">
        <f t="shared" si="0"/>
        <v>0.54861111111111105</v>
      </c>
      <c r="C15" s="134"/>
      <c r="D15" s="135" t="s">
        <v>82</v>
      </c>
      <c r="E15" s="136"/>
      <c r="F15" s="136"/>
      <c r="G15" s="136"/>
      <c r="H15" s="136"/>
      <c r="I15" s="137"/>
      <c r="J15" s="138"/>
      <c r="K15" s="139"/>
      <c r="L15" s="48" t="s">
        <v>83</v>
      </c>
      <c r="M15" s="139"/>
      <c r="N15" s="140"/>
      <c r="O15" s="135" t="s">
        <v>84</v>
      </c>
      <c r="P15" s="136"/>
      <c r="Q15" s="136"/>
      <c r="R15" s="136"/>
      <c r="S15" s="136"/>
      <c r="T15" s="137"/>
      <c r="U15" s="141" t="s">
        <v>85</v>
      </c>
      <c r="V15" s="142"/>
      <c r="W15" s="143"/>
      <c r="X15" s="141" t="s">
        <v>35</v>
      </c>
      <c r="Y15" s="142"/>
      <c r="Z15" s="143"/>
      <c r="AA15" s="141" t="s">
        <v>35</v>
      </c>
      <c r="AB15" s="142"/>
      <c r="AC15" s="143"/>
      <c r="AD15" s="152" t="s">
        <v>132</v>
      </c>
      <c r="AE15" s="152"/>
      <c r="AF15" s="153"/>
      <c r="AG15" s="5"/>
      <c r="AH15" s="30">
        <v>2.0833333333333332E-2</v>
      </c>
    </row>
    <row r="16" spans="1:34" ht="21" customHeight="1">
      <c r="A16" s="31" t="s">
        <v>86</v>
      </c>
      <c r="B16" s="133">
        <f t="shared" si="0"/>
        <v>0.56944444444444442</v>
      </c>
      <c r="C16" s="134"/>
      <c r="D16" s="135" t="s">
        <v>87</v>
      </c>
      <c r="E16" s="136"/>
      <c r="F16" s="136"/>
      <c r="G16" s="136"/>
      <c r="H16" s="136"/>
      <c r="I16" s="137"/>
      <c r="J16" s="138"/>
      <c r="K16" s="139"/>
      <c r="L16" s="48" t="s">
        <v>83</v>
      </c>
      <c r="M16" s="139"/>
      <c r="N16" s="140"/>
      <c r="O16" s="135" t="s">
        <v>88</v>
      </c>
      <c r="P16" s="136"/>
      <c r="Q16" s="136"/>
      <c r="R16" s="136"/>
      <c r="S16" s="136"/>
      <c r="T16" s="137"/>
      <c r="U16" s="141" t="s">
        <v>89</v>
      </c>
      <c r="V16" s="142"/>
      <c r="W16" s="143"/>
      <c r="X16" s="141" t="s">
        <v>90</v>
      </c>
      <c r="Y16" s="142"/>
      <c r="Z16" s="143"/>
      <c r="AA16" s="141" t="s">
        <v>69</v>
      </c>
      <c r="AB16" s="142"/>
      <c r="AC16" s="143"/>
      <c r="AD16" s="152" t="s">
        <v>137</v>
      </c>
      <c r="AE16" s="152"/>
      <c r="AF16" s="153"/>
      <c r="AG16" s="5"/>
      <c r="AH16" s="30">
        <v>2.7777777777777776E-2</v>
      </c>
    </row>
    <row r="17" spans="1:34" ht="21" customHeight="1" thickBot="1">
      <c r="A17" s="37" t="s">
        <v>70</v>
      </c>
      <c r="B17" s="157">
        <f t="shared" si="0"/>
        <v>0.59722222222222221</v>
      </c>
      <c r="C17" s="158"/>
      <c r="D17" s="159" t="s">
        <v>37</v>
      </c>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1"/>
      <c r="AG17" s="5"/>
      <c r="AH17" s="30">
        <v>2.7777777777777776E-2</v>
      </c>
    </row>
  </sheetData>
  <mergeCells count="108">
    <mergeCell ref="AA16:AC16"/>
    <mergeCell ref="AA6:AC6"/>
    <mergeCell ref="AA7:AC7"/>
    <mergeCell ref="AA8:AC8"/>
    <mergeCell ref="AA9:AC9"/>
    <mergeCell ref="AA10:AC10"/>
    <mergeCell ref="AD15:AF15"/>
    <mergeCell ref="X13:Z13"/>
    <mergeCell ref="J15:K15"/>
    <mergeCell ref="M15:N15"/>
    <mergeCell ref="O15:T15"/>
    <mergeCell ref="U15:W15"/>
    <mergeCell ref="X15:Z15"/>
    <mergeCell ref="U14:W14"/>
    <mergeCell ref="X14:Z14"/>
    <mergeCell ref="J14:K14"/>
    <mergeCell ref="M14:N14"/>
    <mergeCell ref="O14:T14"/>
    <mergeCell ref="AA13:AC13"/>
    <mergeCell ref="AA14:AC14"/>
    <mergeCell ref="AA15:AC15"/>
    <mergeCell ref="AD13:AF13"/>
    <mergeCell ref="AA12:AC12"/>
    <mergeCell ref="X10:Z10"/>
    <mergeCell ref="B17:C17"/>
    <mergeCell ref="D17:AF17"/>
    <mergeCell ref="N4:W4"/>
    <mergeCell ref="B16:C16"/>
    <mergeCell ref="D16:I16"/>
    <mergeCell ref="J16:K16"/>
    <mergeCell ref="M16:N16"/>
    <mergeCell ref="O16:T16"/>
    <mergeCell ref="U16:W16"/>
    <mergeCell ref="X16:Z16"/>
    <mergeCell ref="AD16:AF16"/>
    <mergeCell ref="AD14:AF14"/>
    <mergeCell ref="B15:C15"/>
    <mergeCell ref="D15:I15"/>
    <mergeCell ref="B14:C14"/>
    <mergeCell ref="D14:I14"/>
    <mergeCell ref="X12:Z12"/>
    <mergeCell ref="AD12:AF12"/>
    <mergeCell ref="B13:C13"/>
    <mergeCell ref="D13:I13"/>
    <mergeCell ref="J13:K13"/>
    <mergeCell ref="M13:N13"/>
    <mergeCell ref="O13:T13"/>
    <mergeCell ref="U13:W13"/>
    <mergeCell ref="AD10:AF10"/>
    <mergeCell ref="B11:C11"/>
    <mergeCell ref="D11:AF11"/>
    <mergeCell ref="B12:C12"/>
    <mergeCell ref="D12:I12"/>
    <mergeCell ref="J12:K12"/>
    <mergeCell ref="M12:N12"/>
    <mergeCell ref="O12:T12"/>
    <mergeCell ref="B10:C10"/>
    <mergeCell ref="D10:I10"/>
    <mergeCell ref="J10:K10"/>
    <mergeCell ref="M10:N10"/>
    <mergeCell ref="O10:T10"/>
    <mergeCell ref="U10:W10"/>
    <mergeCell ref="U12:W12"/>
    <mergeCell ref="U8:W8"/>
    <mergeCell ref="X8:Z8"/>
    <mergeCell ref="AD8:AF8"/>
    <mergeCell ref="B9:C9"/>
    <mergeCell ref="D9:I9"/>
    <mergeCell ref="J9:K9"/>
    <mergeCell ref="M9:N9"/>
    <mergeCell ref="O9:T9"/>
    <mergeCell ref="U9:W9"/>
    <mergeCell ref="X9:Z9"/>
    <mergeCell ref="AD9:AF9"/>
    <mergeCell ref="B8:C8"/>
    <mergeCell ref="D8:I8"/>
    <mergeCell ref="J8:K8"/>
    <mergeCell ref="M8:N8"/>
    <mergeCell ref="O8:T8"/>
    <mergeCell ref="X6:Z6"/>
    <mergeCell ref="AD6:AF6"/>
    <mergeCell ref="B7:C7"/>
    <mergeCell ref="D7:I7"/>
    <mergeCell ref="J7:K7"/>
    <mergeCell ref="M7:N7"/>
    <mergeCell ref="O7:T7"/>
    <mergeCell ref="U7:W7"/>
    <mergeCell ref="X7:Z7"/>
    <mergeCell ref="B6:C6"/>
    <mergeCell ref="D6:I6"/>
    <mergeCell ref="J6:K6"/>
    <mergeCell ref="M6:N6"/>
    <mergeCell ref="O6:T6"/>
    <mergeCell ref="U6:W6"/>
    <mergeCell ref="AD7:AF7"/>
    <mergeCell ref="A1:AF1"/>
    <mergeCell ref="A2:AF2"/>
    <mergeCell ref="A4:D4"/>
    <mergeCell ref="E4:F4"/>
    <mergeCell ref="H4:I4"/>
    <mergeCell ref="K4:L4"/>
    <mergeCell ref="Y4:AF4"/>
    <mergeCell ref="B5:C5"/>
    <mergeCell ref="D5:T5"/>
    <mergeCell ref="U5:W5"/>
    <mergeCell ref="X5:Z5"/>
    <mergeCell ref="AD5:AF5"/>
    <mergeCell ref="AA5:AC5"/>
  </mergeCells>
  <phoneticPr fontId="1"/>
  <printOptions horizontalCentered="1"/>
  <pageMargins left="0.39370078740157483" right="0.39370078740157483" top="0.39370078740157483" bottom="0.39370078740157483" header="0.31496062992125984" footer="0.23622047244094491"/>
  <pageSetup paperSize="9" orientation="landscape"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17"/>
  <sheetViews>
    <sheetView workbookViewId="0"/>
  </sheetViews>
  <sheetFormatPr defaultColWidth="4.625" defaultRowHeight="24" customHeight="1"/>
  <cols>
    <col min="1" max="1" width="1.625" style="1" customWidth="1"/>
    <col min="2" max="16384" width="4.625" style="1"/>
  </cols>
  <sheetData>
    <row r="1" spans="2:28" ht="14.25"/>
    <row r="2" spans="2:28" ht="16.5">
      <c r="B2" s="2" t="s">
        <v>150</v>
      </c>
    </row>
    <row r="3" spans="2:28" ht="24" customHeight="1">
      <c r="B3" s="2"/>
      <c r="AA3" s="163" t="s">
        <v>100</v>
      </c>
      <c r="AB3" s="164"/>
    </row>
    <row r="4" spans="2:28" ht="24" customHeight="1">
      <c r="D4" s="53"/>
      <c r="E4" s="54"/>
      <c r="F4" s="54"/>
      <c r="G4" s="54"/>
      <c r="H4" s="54"/>
      <c r="I4" s="54"/>
      <c r="J4" s="54"/>
      <c r="K4" s="54"/>
      <c r="L4" s="185" t="s">
        <v>96</v>
      </c>
      <c r="M4" s="185"/>
      <c r="N4" s="185"/>
      <c r="O4" s="54"/>
      <c r="P4" s="54"/>
      <c r="Q4" s="54"/>
      <c r="R4" s="54"/>
      <c r="S4" s="54"/>
      <c r="T4" s="54"/>
      <c r="U4" s="54"/>
      <c r="V4" s="55"/>
      <c r="Z4" s="169" t="s">
        <v>94</v>
      </c>
      <c r="AA4" s="163"/>
      <c r="AB4" s="164"/>
    </row>
    <row r="5" spans="2:28" ht="24" customHeight="1" thickBot="1">
      <c r="D5" s="56"/>
      <c r="E5" s="51"/>
      <c r="F5" s="171" t="s">
        <v>21</v>
      </c>
      <c r="G5" s="172"/>
      <c r="H5" s="173"/>
      <c r="I5" s="171" t="s">
        <v>23</v>
      </c>
      <c r="J5" s="172"/>
      <c r="K5" s="173"/>
      <c r="L5" s="171" t="s">
        <v>97</v>
      </c>
      <c r="M5" s="172"/>
      <c r="N5" s="173"/>
      <c r="O5" s="171" t="s">
        <v>98</v>
      </c>
      <c r="P5" s="172"/>
      <c r="Q5" s="173"/>
      <c r="R5" s="171" t="s">
        <v>99</v>
      </c>
      <c r="S5" s="172"/>
      <c r="T5" s="173"/>
      <c r="U5" s="52"/>
      <c r="V5" s="60"/>
      <c r="Z5" s="170"/>
      <c r="AA5" s="163"/>
      <c r="AB5" s="164"/>
    </row>
    <row r="6" spans="2:28" ht="24" customHeight="1" thickBot="1">
      <c r="B6" s="169" t="s">
        <v>102</v>
      </c>
      <c r="C6" s="197"/>
      <c r="D6" s="56"/>
      <c r="E6" s="51"/>
      <c r="F6" s="174"/>
      <c r="G6" s="175"/>
      <c r="H6" s="176"/>
      <c r="I6" s="174"/>
      <c r="J6" s="175"/>
      <c r="K6" s="176"/>
      <c r="L6" s="174"/>
      <c r="M6" s="175"/>
      <c r="N6" s="176"/>
      <c r="O6" s="174"/>
      <c r="P6" s="175"/>
      <c r="Q6" s="176"/>
      <c r="R6" s="174"/>
      <c r="S6" s="175"/>
      <c r="T6" s="176"/>
      <c r="U6" s="52"/>
      <c r="V6" s="56"/>
      <c r="W6" s="165" t="s">
        <v>91</v>
      </c>
      <c r="X6" s="166"/>
      <c r="AA6" s="163"/>
      <c r="AB6" s="164"/>
    </row>
    <row r="7" spans="2:28" ht="24" customHeight="1" thickBot="1">
      <c r="B7" s="170"/>
      <c r="C7" s="200"/>
      <c r="D7" s="56"/>
      <c r="E7" s="51"/>
      <c r="F7" s="188" t="s">
        <v>151</v>
      </c>
      <c r="G7" s="189"/>
      <c r="H7" s="189"/>
      <c r="I7" s="189"/>
      <c r="J7" s="189"/>
      <c r="K7" s="189"/>
      <c r="L7" s="189"/>
      <c r="M7" s="189"/>
      <c r="N7" s="189"/>
      <c r="O7" s="189"/>
      <c r="P7" s="189"/>
      <c r="Q7" s="189"/>
      <c r="R7" s="189"/>
      <c r="S7" s="189"/>
      <c r="T7" s="190"/>
      <c r="U7" s="52"/>
      <c r="V7" s="56"/>
      <c r="W7" s="167"/>
      <c r="X7" s="168"/>
      <c r="AA7" s="163"/>
      <c r="AB7" s="164"/>
    </row>
    <row r="8" spans="2:28" ht="24" customHeight="1">
      <c r="B8" s="169" t="s">
        <v>93</v>
      </c>
      <c r="C8" s="197"/>
      <c r="D8" s="56"/>
      <c r="E8" s="51"/>
      <c r="F8" s="191"/>
      <c r="G8" s="192"/>
      <c r="H8" s="192"/>
      <c r="I8" s="192"/>
      <c r="J8" s="192"/>
      <c r="K8" s="192"/>
      <c r="L8" s="192"/>
      <c r="M8" s="192"/>
      <c r="N8" s="192"/>
      <c r="O8" s="192"/>
      <c r="P8" s="192"/>
      <c r="Q8" s="192"/>
      <c r="R8" s="192"/>
      <c r="S8" s="192"/>
      <c r="T8" s="193"/>
      <c r="U8" s="52"/>
      <c r="V8" s="60"/>
      <c r="AA8" s="163"/>
      <c r="AB8" s="164"/>
    </row>
    <row r="9" spans="2:28" ht="24" customHeight="1" thickBot="1">
      <c r="B9" s="198"/>
      <c r="C9" s="199"/>
      <c r="D9" s="56"/>
      <c r="E9" s="51"/>
      <c r="F9" s="191"/>
      <c r="G9" s="192"/>
      <c r="H9" s="192"/>
      <c r="I9" s="192"/>
      <c r="J9" s="192"/>
      <c r="K9" s="192"/>
      <c r="L9" s="192"/>
      <c r="M9" s="192"/>
      <c r="N9" s="192"/>
      <c r="O9" s="192"/>
      <c r="P9" s="192"/>
      <c r="Q9" s="192"/>
      <c r="R9" s="192"/>
      <c r="S9" s="192"/>
      <c r="T9" s="193"/>
      <c r="U9" s="52"/>
      <c r="V9" s="60"/>
      <c r="AA9" s="163"/>
      <c r="AB9" s="164"/>
    </row>
    <row r="10" spans="2:28" ht="24" customHeight="1">
      <c r="B10" s="165" t="s">
        <v>95</v>
      </c>
      <c r="C10" s="186"/>
      <c r="D10" s="56"/>
      <c r="E10" s="51"/>
      <c r="F10" s="191"/>
      <c r="G10" s="192"/>
      <c r="H10" s="192"/>
      <c r="I10" s="192"/>
      <c r="J10" s="192"/>
      <c r="K10" s="192"/>
      <c r="L10" s="192"/>
      <c r="M10" s="192"/>
      <c r="N10" s="192"/>
      <c r="O10" s="192"/>
      <c r="P10" s="192"/>
      <c r="Q10" s="192"/>
      <c r="R10" s="192"/>
      <c r="S10" s="192"/>
      <c r="T10" s="193"/>
      <c r="U10" s="52"/>
      <c r="V10" s="60"/>
      <c r="AA10" s="163"/>
      <c r="AB10" s="164"/>
    </row>
    <row r="11" spans="2:28" ht="24" customHeight="1" thickBot="1">
      <c r="B11" s="167"/>
      <c r="C11" s="187"/>
      <c r="D11" s="56"/>
      <c r="E11" s="51"/>
      <c r="F11" s="191"/>
      <c r="G11" s="192"/>
      <c r="H11" s="192"/>
      <c r="I11" s="192"/>
      <c r="J11" s="192"/>
      <c r="K11" s="192"/>
      <c r="L11" s="192"/>
      <c r="M11" s="192"/>
      <c r="N11" s="192"/>
      <c r="O11" s="192"/>
      <c r="P11" s="192"/>
      <c r="Q11" s="192"/>
      <c r="R11" s="192"/>
      <c r="S11" s="192"/>
      <c r="T11" s="193"/>
      <c r="U11" s="52"/>
      <c r="V11" s="60"/>
      <c r="AA11" s="163"/>
      <c r="AB11" s="164"/>
    </row>
    <row r="12" spans="2:28" ht="24" customHeight="1" thickBot="1">
      <c r="B12" s="50"/>
      <c r="C12" s="50"/>
      <c r="D12" s="56"/>
      <c r="E12" s="51"/>
      <c r="F12" s="194"/>
      <c r="G12" s="195"/>
      <c r="H12" s="195"/>
      <c r="I12" s="195"/>
      <c r="J12" s="195"/>
      <c r="K12" s="195"/>
      <c r="L12" s="195"/>
      <c r="M12" s="195"/>
      <c r="N12" s="195"/>
      <c r="O12" s="195"/>
      <c r="P12" s="195"/>
      <c r="Q12" s="195"/>
      <c r="R12" s="195"/>
      <c r="S12" s="195"/>
      <c r="T12" s="196"/>
      <c r="U12" s="52"/>
      <c r="V12" s="60"/>
      <c r="AA12" s="163"/>
      <c r="AB12" s="164"/>
    </row>
    <row r="13" spans="2:28" ht="24" customHeight="1">
      <c r="B13" s="50"/>
      <c r="C13" s="50"/>
      <c r="D13" s="56"/>
      <c r="E13" s="51"/>
      <c r="F13" s="61"/>
      <c r="H13" s="62"/>
      <c r="I13" s="177" t="s">
        <v>104</v>
      </c>
      <c r="J13" s="178"/>
      <c r="K13" s="62"/>
      <c r="L13" s="182" t="s">
        <v>103</v>
      </c>
      <c r="M13" s="183"/>
      <c r="N13" s="184"/>
      <c r="O13" s="62"/>
      <c r="P13" s="177" t="s">
        <v>105</v>
      </c>
      <c r="Q13" s="178"/>
      <c r="R13" s="62"/>
      <c r="S13" s="62"/>
      <c r="T13" s="62"/>
      <c r="U13" s="62"/>
      <c r="V13" s="60"/>
      <c r="AA13" s="163"/>
      <c r="AB13" s="164"/>
    </row>
    <row r="14" spans="2:28" ht="24" customHeight="1">
      <c r="D14" s="56"/>
      <c r="E14" s="51"/>
      <c r="F14" s="50"/>
      <c r="G14" s="50"/>
      <c r="H14" s="50"/>
      <c r="I14" s="50"/>
      <c r="J14" s="50"/>
      <c r="K14" s="50"/>
      <c r="L14" s="179" t="s">
        <v>92</v>
      </c>
      <c r="M14" s="180"/>
      <c r="N14" s="181"/>
      <c r="O14" s="50"/>
      <c r="P14" s="50"/>
      <c r="Q14" s="50"/>
      <c r="R14" s="50"/>
      <c r="S14" s="50"/>
      <c r="T14" s="50"/>
      <c r="U14" s="52"/>
      <c r="V14" s="60"/>
      <c r="AA14" s="163"/>
      <c r="AB14" s="164"/>
    </row>
    <row r="15" spans="2:28" ht="24" customHeight="1">
      <c r="D15" s="57"/>
      <c r="E15" s="58"/>
      <c r="F15" s="58"/>
      <c r="G15" s="58"/>
      <c r="H15" s="58"/>
      <c r="I15" s="58"/>
      <c r="J15" s="58"/>
      <c r="K15" s="58"/>
      <c r="L15" s="58"/>
      <c r="M15" s="58"/>
      <c r="N15" s="58"/>
      <c r="O15" s="58"/>
      <c r="P15" s="58"/>
      <c r="Q15" s="58"/>
      <c r="R15" s="58"/>
      <c r="S15" s="58"/>
      <c r="T15" s="58"/>
      <c r="U15" s="58"/>
      <c r="V15" s="59"/>
      <c r="AA15" s="163"/>
      <c r="AB15" s="164"/>
    </row>
    <row r="16" spans="2:28" ht="24" customHeight="1">
      <c r="AA16" s="163"/>
      <c r="AB16" s="164"/>
    </row>
    <row r="17" spans="27:28" ht="24" customHeight="1">
      <c r="AA17" s="163"/>
      <c r="AB17" s="164"/>
    </row>
  </sheetData>
  <mergeCells count="17">
    <mergeCell ref="B10:C11"/>
    <mergeCell ref="L5:N6"/>
    <mergeCell ref="O5:Q6"/>
    <mergeCell ref="F7:T12"/>
    <mergeCell ref="B8:C9"/>
    <mergeCell ref="B6:C7"/>
    <mergeCell ref="F5:H6"/>
    <mergeCell ref="AA3:AB17"/>
    <mergeCell ref="W6:X7"/>
    <mergeCell ref="Z4:Z5"/>
    <mergeCell ref="R5:T6"/>
    <mergeCell ref="I5:K6"/>
    <mergeCell ref="I13:J13"/>
    <mergeCell ref="L14:N14"/>
    <mergeCell ref="L13:N13"/>
    <mergeCell ref="P13:Q13"/>
    <mergeCell ref="L4:N4"/>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実施要項</vt:lpstr>
      <vt:lpstr>星取表</vt:lpstr>
      <vt:lpstr>対戦表</vt:lpstr>
      <vt:lpstr>グラウンド情報</vt:lpstr>
      <vt:lpstr>星取表!Print_Area</vt:lpstr>
      <vt:lpstr>対戦表!Print_Area</vt:lpstr>
    </vt:vector>
  </TitlesOfParts>
  <Manager>（社）横浜サッカー協会少年委員会</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星取表６チーム</dc:title>
  <dc:subject>自動表</dc:subject>
  <dc:creator>Masayuki</dc:creator>
  <cp:lastModifiedBy>nagao</cp:lastModifiedBy>
  <cp:lastPrinted>2015-05-08T08:01:04Z</cp:lastPrinted>
  <dcterms:created xsi:type="dcterms:W3CDTF">2003-02-20T23:33:23Z</dcterms:created>
  <dcterms:modified xsi:type="dcterms:W3CDTF">2017-05-31T09:53:07Z</dcterms:modified>
</cp:coreProperties>
</file>