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lai\Downloads\"/>
    </mc:Choice>
  </mc:AlternateContent>
  <bookViews>
    <workbookView xWindow="0" yWindow="0" windowWidth="28800" windowHeight="12300"/>
  </bookViews>
  <sheets>
    <sheet name="要項" sheetId="10" r:id="rId1"/>
    <sheet name="予選Aブロック　兼対戦表入力シート" sheetId="9" r:id="rId2"/>
    <sheet name="予選Bブロック　兼対戦表入力シート" sheetId="2" r:id="rId3"/>
    <sheet name="決勝トーナメント" sheetId="6" r:id="rId4"/>
  </sheets>
  <definedNames>
    <definedName name="_xlnm.Print_Area" localSheetId="3">決勝トーナメント!$A$1:$AA$39</definedName>
    <definedName name="_xlnm.Print_Area" localSheetId="1">'予選Aブロック　兼対戦表入力シート'!$B$1:$AB$69</definedName>
    <definedName name="_xlnm.Print_Area" localSheetId="2">'予選Bブロック　兼対戦表入力シート'!$B$1:$AB$54</definedName>
    <definedName name="_xlnm.Print_Area" localSheetId="0">要項!$A$1:$AH$42</definedName>
  </definedNames>
  <calcPr calcId="162913"/>
</workbook>
</file>

<file path=xl/calcChain.xml><?xml version="1.0" encoding="utf-8"?>
<calcChain xmlns="http://schemas.openxmlformats.org/spreadsheetml/2006/main">
  <c r="Z69" i="2" l="1"/>
  <c r="W69" i="2"/>
  <c r="Z68" i="2"/>
  <c r="W68" i="2"/>
  <c r="Z67" i="2"/>
  <c r="W67" i="2"/>
  <c r="Z66" i="2"/>
  <c r="W66" i="2"/>
  <c r="Z65" i="2"/>
  <c r="W65" i="2"/>
  <c r="Z64" i="2"/>
  <c r="W64" i="2"/>
  <c r="Z63" i="2"/>
  <c r="W63" i="2"/>
  <c r="Z62" i="2"/>
  <c r="W62" i="2"/>
  <c r="Z61" i="2"/>
  <c r="W61" i="2"/>
  <c r="Z34" i="2" l="1"/>
  <c r="W34" i="2"/>
  <c r="W33" i="2"/>
  <c r="Z32" i="2"/>
  <c r="W32" i="2"/>
  <c r="W30" i="2"/>
  <c r="Z29" i="2"/>
  <c r="W29" i="2"/>
  <c r="W28" i="2"/>
  <c r="W27" i="2"/>
  <c r="Z26" i="2"/>
  <c r="W26" i="2"/>
  <c r="AC69" i="2" l="1"/>
  <c r="AC68" i="2"/>
  <c r="AC67" i="2"/>
  <c r="AC66" i="2"/>
  <c r="AC65" i="2"/>
  <c r="AC64" i="2"/>
  <c r="B64" i="2"/>
  <c r="B65" i="2" s="1"/>
  <c r="B66" i="2" s="1"/>
  <c r="B67" i="2" s="1"/>
  <c r="B68" i="2" s="1"/>
  <c r="B69" i="2" s="1"/>
  <c r="AC63" i="2"/>
  <c r="AC62" i="2"/>
  <c r="AC61" i="2"/>
  <c r="C62" i="2" s="1"/>
  <c r="C63" i="2" s="1"/>
  <c r="AC42" i="2"/>
  <c r="Z42" i="2"/>
  <c r="W42" i="2"/>
  <c r="B42" i="2"/>
  <c r="AC41" i="2"/>
  <c r="Z41" i="2"/>
  <c r="AC40" i="2"/>
  <c r="C41" i="2" s="1"/>
  <c r="C42" i="2" s="1"/>
  <c r="C43" i="2" s="1"/>
  <c r="Z40" i="2"/>
  <c r="W40" i="2"/>
  <c r="AC34" i="2"/>
  <c r="AC33" i="2"/>
  <c r="AC32" i="2"/>
  <c r="AC31" i="2"/>
  <c r="AC30" i="2"/>
  <c r="AC29" i="2"/>
  <c r="AC28" i="2"/>
  <c r="AC27" i="2"/>
  <c r="C27" i="2"/>
  <c r="C28" i="2" s="1"/>
  <c r="C29" i="2" s="1"/>
  <c r="C30" i="2" s="1"/>
  <c r="C31" i="2" s="1"/>
  <c r="C32" i="2" s="1"/>
  <c r="C33" i="2" s="1"/>
  <c r="C35" i="2" s="1"/>
  <c r="B27" i="2"/>
  <c r="B28" i="2" s="1"/>
  <c r="B29" i="2" s="1"/>
  <c r="AC26" i="2"/>
  <c r="AC21" i="2"/>
  <c r="Z21" i="2"/>
  <c r="AC20" i="2"/>
  <c r="Z20" i="2"/>
  <c r="B20" i="2"/>
  <c r="B21" i="2" s="1"/>
  <c r="AC19" i="2"/>
  <c r="C20" i="2" s="1"/>
  <c r="C21" i="2" s="1"/>
  <c r="C22" i="2" s="1"/>
  <c r="Z19" i="2"/>
  <c r="C64" i="2" l="1"/>
  <c r="C65" i="2" s="1"/>
  <c r="C66" i="2" s="1"/>
  <c r="C67" i="2" s="1"/>
  <c r="C68" i="2" s="1"/>
  <c r="C69" i="2" s="1"/>
  <c r="C70" i="2" s="1"/>
  <c r="L12" i="2" l="1"/>
  <c r="I12" i="2"/>
  <c r="F12" i="2"/>
  <c r="I10" i="2"/>
  <c r="F10" i="2"/>
  <c r="F8" i="2"/>
  <c r="F8" i="9"/>
  <c r="I10" i="9"/>
  <c r="F10" i="9"/>
  <c r="AC55" i="2"/>
  <c r="Z55" i="2"/>
  <c r="W55" i="2"/>
  <c r="AC54" i="2"/>
  <c r="W54" i="2"/>
  <c r="AC53" i="2"/>
  <c r="W53" i="2"/>
  <c r="AC52" i="2"/>
  <c r="W52" i="2"/>
  <c r="AC51" i="2"/>
  <c r="W51" i="2"/>
  <c r="AC50" i="2"/>
  <c r="Z50" i="2"/>
  <c r="W50" i="2"/>
  <c r="AC49" i="2"/>
  <c r="Z49" i="2"/>
  <c r="W49" i="2"/>
  <c r="B49" i="2"/>
  <c r="B50" i="2" s="1"/>
  <c r="B51" i="2" s="1"/>
  <c r="B52" i="2" s="1"/>
  <c r="B53" i="2" s="1"/>
  <c r="B54" i="2" s="1"/>
  <c r="B55" i="2" s="1"/>
  <c r="AC48" i="2"/>
  <c r="C49" i="2" s="1"/>
  <c r="C50" i="2" s="1"/>
  <c r="C51" i="2" s="1"/>
  <c r="C52" i="2" s="1"/>
  <c r="C53" i="2" s="1"/>
  <c r="C54" i="2" s="1"/>
  <c r="C56" i="2" s="1"/>
  <c r="Z48" i="2"/>
  <c r="W48" i="2"/>
  <c r="W34" i="9" l="1"/>
  <c r="Z34" i="9"/>
  <c r="Z42" i="9" l="1"/>
  <c r="Z41" i="9"/>
  <c r="Z21" i="9" l="1"/>
  <c r="Z20" i="9"/>
  <c r="Z19" i="9"/>
  <c r="AC68" i="9" l="1"/>
  <c r="Z68" i="9"/>
  <c r="W68" i="9"/>
  <c r="AC67" i="9"/>
  <c r="Z67" i="9"/>
  <c r="W67" i="9"/>
  <c r="AC66" i="9"/>
  <c r="Z66" i="9"/>
  <c r="W66" i="9"/>
  <c r="AC65" i="9"/>
  <c r="Z65" i="9"/>
  <c r="W65" i="9"/>
  <c r="AC64" i="9"/>
  <c r="Z64" i="9"/>
  <c r="W64" i="9"/>
  <c r="AC63" i="9"/>
  <c r="Z63" i="9"/>
  <c r="W63" i="9"/>
  <c r="B63" i="9"/>
  <c r="B64" i="9" s="1"/>
  <c r="B65" i="9" s="1"/>
  <c r="B66" i="9" s="1"/>
  <c r="B67" i="9" s="1"/>
  <c r="B68" i="9" s="1"/>
  <c r="AC54" i="9"/>
  <c r="W54" i="9"/>
  <c r="AC53" i="9"/>
  <c r="W53" i="9"/>
  <c r="AC52" i="9"/>
  <c r="W52" i="9"/>
  <c r="AC51" i="9"/>
  <c r="W51" i="9"/>
  <c r="AC50" i="9"/>
  <c r="Z50" i="9"/>
  <c r="W50" i="9"/>
  <c r="AC49" i="9"/>
  <c r="Z49" i="9"/>
  <c r="W49" i="9"/>
  <c r="B49" i="9"/>
  <c r="B50" i="9" s="1"/>
  <c r="B51" i="9" s="1"/>
  <c r="B52" i="9" s="1"/>
  <c r="B53" i="9" s="1"/>
  <c r="B54" i="9" s="1"/>
  <c r="AC48" i="9"/>
  <c r="C49" i="9" s="1"/>
  <c r="C50" i="9" s="1"/>
  <c r="Z48" i="9"/>
  <c r="W48" i="9"/>
  <c r="AC33" i="9"/>
  <c r="W33" i="9"/>
  <c r="AC32" i="9"/>
  <c r="Z32" i="9"/>
  <c r="W32" i="9"/>
  <c r="AC31" i="9"/>
  <c r="AC34" i="9"/>
  <c r="AC30" i="9"/>
  <c r="W30" i="9"/>
  <c r="C51" i="9" l="1"/>
  <c r="C52" i="9" s="1"/>
  <c r="C53" i="9" s="1"/>
  <c r="C54" i="9" s="1"/>
  <c r="C55" i="9" s="1"/>
  <c r="AC62" i="9"/>
  <c r="Z62" i="9"/>
  <c r="W62" i="9"/>
  <c r="AC61" i="9"/>
  <c r="Z61" i="9"/>
  <c r="W61" i="9"/>
  <c r="AC60" i="9"/>
  <c r="C61" i="9" s="1"/>
  <c r="Z60" i="9"/>
  <c r="W60" i="9"/>
  <c r="AC42" i="9"/>
  <c r="W42" i="9"/>
  <c r="B42" i="9"/>
  <c r="AC41" i="9"/>
  <c r="AC40" i="9"/>
  <c r="C41" i="9" s="1"/>
  <c r="Z40" i="9"/>
  <c r="W40" i="9"/>
  <c r="AC29" i="9"/>
  <c r="Z29" i="9"/>
  <c r="W29" i="9"/>
  <c r="AC28" i="9"/>
  <c r="W28" i="9"/>
  <c r="AC27" i="9"/>
  <c r="W27" i="9"/>
  <c r="B27" i="9"/>
  <c r="B28" i="9" s="1"/>
  <c r="B29" i="9" s="1"/>
  <c r="AC26" i="9"/>
  <c r="C27" i="9" s="1"/>
  <c r="Z26" i="9"/>
  <c r="W26" i="9"/>
  <c r="AC21" i="9"/>
  <c r="AC20" i="9"/>
  <c r="B20" i="9"/>
  <c r="B21" i="9" s="1"/>
  <c r="AC19" i="9"/>
  <c r="C20" i="9" s="1"/>
  <c r="L12" i="9"/>
  <c r="O10" i="9" s="1"/>
  <c r="I12" i="9"/>
  <c r="O8" i="9" s="1"/>
  <c r="F12" i="9"/>
  <c r="Q11" i="9"/>
  <c r="O11" i="9"/>
  <c r="Q9" i="9"/>
  <c r="O9" i="9"/>
  <c r="N9" i="9"/>
  <c r="Q7" i="9"/>
  <c r="O7" i="9"/>
  <c r="N7" i="9"/>
  <c r="L7" i="9"/>
  <c r="K7" i="9"/>
  <c r="I7" i="9"/>
  <c r="O5" i="9"/>
  <c r="L5" i="9"/>
  <c r="I5" i="9"/>
  <c r="F5" i="9"/>
  <c r="C28" i="9" l="1"/>
  <c r="C29" i="9" s="1"/>
  <c r="C30" i="9" s="1"/>
  <c r="C31" i="9" s="1"/>
  <c r="C62" i="9"/>
  <c r="C63" i="9" s="1"/>
  <c r="C64" i="9" s="1"/>
  <c r="C65" i="9" s="1"/>
  <c r="C66" i="9" s="1"/>
  <c r="C67" i="9" s="1"/>
  <c r="C68" i="9" s="1"/>
  <c r="C69" i="9" s="1"/>
  <c r="C42" i="9"/>
  <c r="C43" i="9" s="1"/>
  <c r="C21" i="9"/>
  <c r="C22" i="9" s="1"/>
  <c r="W10" i="9"/>
  <c r="R12" i="9"/>
  <c r="O6" i="9"/>
  <c r="V12" i="9"/>
  <c r="L8" i="9"/>
  <c r="W8" i="9" s="1"/>
  <c r="T10" i="9"/>
  <c r="W12" i="9"/>
  <c r="I6" i="9"/>
  <c r="S12" i="9"/>
  <c r="L6" i="9"/>
  <c r="R10" i="9"/>
  <c r="V10" i="9"/>
  <c r="T12" i="9"/>
  <c r="S10" i="9"/>
  <c r="X12" i="9" l="1"/>
  <c r="R8" i="9"/>
  <c r="S8" i="9"/>
  <c r="C32" i="9"/>
  <c r="C33" i="9" s="1"/>
  <c r="C35" i="9" s="1"/>
  <c r="X10" i="9"/>
  <c r="U12" i="9"/>
  <c r="T8" i="9"/>
  <c r="V8" i="9"/>
  <c r="X8" i="9" s="1"/>
  <c r="U10" i="9"/>
  <c r="Z10" i="9" s="1"/>
  <c r="T6" i="9"/>
  <c r="W6" i="9"/>
  <c r="S6" i="9"/>
  <c r="V6" i="9"/>
  <c r="R6" i="9"/>
  <c r="U6" i="9" l="1"/>
  <c r="Z12" i="9"/>
  <c r="U8" i="9"/>
  <c r="Z8" i="9" s="1"/>
  <c r="X6" i="9"/>
  <c r="Z6" i="9" s="1"/>
  <c r="Y10" i="9" l="1"/>
  <c r="Y12" i="9"/>
  <c r="Y8" i="9"/>
  <c r="Y6" i="9"/>
  <c r="N7" i="2" l="1"/>
  <c r="L7" i="2"/>
  <c r="L9" i="2"/>
  <c r="W12" i="2" l="1"/>
  <c r="V12" i="2"/>
  <c r="X12" i="2" l="1"/>
  <c r="O11" i="2" l="1"/>
  <c r="Q11" i="2"/>
  <c r="Q9" i="2"/>
  <c r="Q7" i="2"/>
  <c r="O9" i="2"/>
  <c r="O7" i="2"/>
  <c r="O5" i="2"/>
  <c r="O10" i="2"/>
  <c r="O8" i="2"/>
  <c r="O6" i="2"/>
  <c r="L8" i="2"/>
  <c r="N9" i="2"/>
  <c r="K7" i="2"/>
  <c r="I7" i="2"/>
  <c r="L5" i="2"/>
  <c r="I5" i="2"/>
  <c r="F5" i="2"/>
  <c r="V8" i="2" l="1"/>
  <c r="W8" i="2"/>
  <c r="L6" i="2"/>
  <c r="V10" i="2"/>
  <c r="W10" i="2"/>
  <c r="I6" i="2"/>
  <c r="T12" i="2"/>
  <c r="S12" i="2"/>
  <c r="R12" i="2"/>
  <c r="S8" i="2"/>
  <c r="T10" i="2"/>
  <c r="S10" i="2"/>
  <c r="R10" i="2"/>
  <c r="R8" i="2"/>
  <c r="T8" i="2"/>
  <c r="X10" i="2" l="1"/>
  <c r="V6" i="2"/>
  <c r="W6" i="2"/>
  <c r="X8" i="2"/>
  <c r="S6" i="2"/>
  <c r="R6" i="2"/>
  <c r="T6" i="2"/>
  <c r="U12" i="2"/>
  <c r="U10" i="2"/>
  <c r="U8" i="2"/>
  <c r="X6" i="2" l="1"/>
  <c r="U6" i="2"/>
  <c r="Z12" i="2"/>
  <c r="Z10" i="2"/>
  <c r="Z8" i="2"/>
  <c r="Z6" i="2" l="1"/>
  <c r="Y6" i="2" s="1"/>
  <c r="Y8" i="2" l="1"/>
  <c r="Y10" i="2"/>
  <c r="Y12" i="2"/>
</calcChain>
</file>

<file path=xl/comments1.xml><?xml version="1.0" encoding="utf-8"?>
<comments xmlns="http://schemas.openxmlformats.org/spreadsheetml/2006/main">
  <authors>
    <author>三井住友建設株式会社</author>
    <author>homePC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三井住友建設株式会社</author>
    <author>homePC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<sst xmlns="http://schemas.openxmlformats.org/spreadsheetml/2006/main" count="616" uniqueCount="207">
  <si>
    <t>チーム名</t>
  </si>
  <si>
    <t>勝</t>
  </si>
  <si>
    <t>負</t>
  </si>
  <si>
    <t>分</t>
  </si>
  <si>
    <t>勝点</t>
    <rPh sb="0" eb="1">
      <t>カ</t>
    </rPh>
    <phoneticPr fontId="3"/>
  </si>
  <si>
    <t>得点</t>
    <rPh sb="0" eb="1">
      <t>トク</t>
    </rPh>
    <phoneticPr fontId="3"/>
  </si>
  <si>
    <t>失点</t>
    <rPh sb="0" eb="1">
      <t>シツ</t>
    </rPh>
    <phoneticPr fontId="3"/>
  </si>
  <si>
    <t>得失差</t>
  </si>
  <si>
    <t>順位</t>
  </si>
  <si>
    <t>☆☆</t>
    <phoneticPr fontId="3"/>
  </si>
  <si>
    <t>－</t>
  </si>
  <si>
    <t>月</t>
    <rPh sb="0" eb="1">
      <t>ツキ</t>
    </rPh>
    <phoneticPr fontId="3"/>
  </si>
  <si>
    <t>日</t>
    <rPh sb="0" eb="1">
      <t>ヒ</t>
    </rPh>
    <phoneticPr fontId="3"/>
  </si>
  <si>
    <t>ブロック幹事チーム</t>
    <rPh sb="4" eb="6">
      <t>カンジ</t>
    </rPh>
    <phoneticPr fontId="3"/>
  </si>
  <si>
    <t>主審</t>
    <rPh sb="0" eb="2">
      <t>シュシン</t>
    </rPh>
    <phoneticPr fontId="2"/>
  </si>
  <si>
    <t>－</t>
    <phoneticPr fontId="2"/>
  </si>
  <si>
    <t>Aブロック</t>
    <phoneticPr fontId="3"/>
  </si>
  <si>
    <t>副審</t>
    <rPh sb="0" eb="2">
      <t>フクシン</t>
    </rPh>
    <phoneticPr fontId="2"/>
  </si>
  <si>
    <t>責任者</t>
    <rPh sb="0" eb="3">
      <t>セキニンシャ</t>
    </rPh>
    <phoneticPr fontId="2"/>
  </si>
  <si>
    <t>サザンFC</t>
    <phoneticPr fontId="2"/>
  </si>
  <si>
    <t>No</t>
    <phoneticPr fontId="2"/>
  </si>
  <si>
    <t>四審</t>
    <rPh sb="0" eb="1">
      <t>ヨン</t>
    </rPh>
    <rPh sb="1" eb="2">
      <t>シン</t>
    </rPh>
    <phoneticPr fontId="2"/>
  </si>
  <si>
    <t>対戦</t>
    <rPh sb="0" eb="2">
      <t>タイセン</t>
    </rPh>
    <phoneticPr fontId="2"/>
  </si>
  <si>
    <t>※自動表ですので左下半分（水色網掛けセル）のみ入力して下さい。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3" eb="15">
      <t>ミズイロ</t>
    </rPh>
    <rPh sb="15" eb="17">
      <t>アミカ</t>
    </rPh>
    <rPh sb="23" eb="25">
      <t>ニュウリョク</t>
    </rPh>
    <rPh sb="27" eb="28">
      <t>クダ</t>
    </rPh>
    <phoneticPr fontId="3"/>
  </si>
  <si>
    <t>開場13:00</t>
    <rPh sb="0" eb="2">
      <t>カイジョウ</t>
    </rPh>
    <phoneticPr fontId="2"/>
  </si>
  <si>
    <t>キックオフ</t>
    <phoneticPr fontId="2"/>
  </si>
  <si>
    <t>清水ヶ丘公園G</t>
    <rPh sb="0" eb="4">
      <t>シミズガオカ</t>
    </rPh>
    <rPh sb="4" eb="6">
      <t>コウエン</t>
    </rPh>
    <phoneticPr fontId="2"/>
  </si>
  <si>
    <t>終了</t>
    <rPh sb="0" eb="2">
      <t>シュウリョウ</t>
    </rPh>
    <phoneticPr fontId="2"/>
  </si>
  <si>
    <t>Aブロック1位</t>
    <rPh sb="6" eb="7">
      <t>イ</t>
    </rPh>
    <phoneticPr fontId="2"/>
  </si>
  <si>
    <t>Bブロック1位</t>
    <rPh sb="6" eb="7">
      <t>イ</t>
    </rPh>
    <phoneticPr fontId="2"/>
  </si>
  <si>
    <t>Aブロック4位</t>
    <rPh sb="6" eb="7">
      <t>イ</t>
    </rPh>
    <phoneticPr fontId="2"/>
  </si>
  <si>
    <t>Aブロック2位</t>
    <rPh sb="6" eb="7">
      <t>イ</t>
    </rPh>
    <phoneticPr fontId="2"/>
  </si>
  <si>
    <t>Bブロック3位</t>
    <rPh sb="6" eb="7">
      <t>イ</t>
    </rPh>
    <phoneticPr fontId="2"/>
  </si>
  <si>
    <t>Aブロック3位</t>
    <rPh sb="6" eb="7">
      <t>イ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</si>
  <si>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</si>
  <si>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</si>
  <si>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3位</t>
    <rPh sb="1" eb="2">
      <t>イ</t>
    </rPh>
    <phoneticPr fontId="2"/>
  </si>
  <si>
    <t>試合時間：20-5-20</t>
    <rPh sb="0" eb="2">
      <t>シアイ</t>
    </rPh>
    <rPh sb="2" eb="4">
      <t>ジカン</t>
    </rPh>
    <phoneticPr fontId="2"/>
  </si>
  <si>
    <t>試合会場：</t>
    <rPh sb="0" eb="2">
      <t>シアイ</t>
    </rPh>
    <rPh sb="2" eb="4">
      <t>カイジョウ</t>
    </rPh>
    <phoneticPr fontId="2"/>
  </si>
  <si>
    <t>①</t>
    <phoneticPr fontId="2"/>
  </si>
  <si>
    <t>②</t>
    <phoneticPr fontId="2"/>
  </si>
  <si>
    <t>④</t>
    <phoneticPr fontId="2"/>
  </si>
  <si>
    <t>主審/四審：B2位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</si>
  <si>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主審/四審：B1位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</si>
  <si>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　：A3位</t>
    <rPh sb="0" eb="2">
      <t>フクシン</t>
    </rPh>
    <rPh sb="9" eb="10">
      <t>イ</t>
    </rPh>
    <phoneticPr fontId="2"/>
  </si>
  <si>
    <t>藤の木SC-B</t>
    <rPh sb="0" eb="1">
      <t>フジ</t>
    </rPh>
    <rPh sb="2" eb="3">
      <t>キ</t>
    </rPh>
    <phoneticPr fontId="3"/>
  </si>
  <si>
    <t>藤の木SC-A</t>
    <rPh sb="0" eb="1">
      <t>フジ</t>
    </rPh>
    <rPh sb="2" eb="3">
      <t>キ</t>
    </rPh>
    <phoneticPr fontId="2"/>
  </si>
  <si>
    <t>藤の木SC-B</t>
    <rPh sb="0" eb="1">
      <t>フジ</t>
    </rPh>
    <rPh sb="2" eb="3">
      <t>キ</t>
    </rPh>
    <phoneticPr fontId="2"/>
  </si>
  <si>
    <t>バディーSC</t>
    <phoneticPr fontId="2"/>
  </si>
  <si>
    <t>星取表</t>
    <rPh sb="0" eb="3">
      <t>ホシトリヒョウ</t>
    </rPh>
    <phoneticPr fontId="2"/>
  </si>
  <si>
    <t>対戦表</t>
    <rPh sb="0" eb="2">
      <t>タイセン</t>
    </rPh>
    <rPh sb="2" eb="3">
      <t>ヒョウ</t>
    </rPh>
    <phoneticPr fontId="2"/>
  </si>
  <si>
    <t>【実施日、実施会場】</t>
    <rPh sb="1" eb="4">
      <t>ジッシビ</t>
    </rPh>
    <rPh sb="5" eb="7">
      <t>ジッシ</t>
    </rPh>
    <rPh sb="7" eb="9">
      <t>カイジョウ</t>
    </rPh>
    <phoneticPr fontId="2"/>
  </si>
  <si>
    <t>【実施方式】</t>
    <rPh sb="1" eb="3">
      <t>ジッシ</t>
    </rPh>
    <rPh sb="3" eb="5">
      <t>ホウシキ</t>
    </rPh>
    <phoneticPr fontId="2"/>
  </si>
  <si>
    <t>【その他】</t>
    <rPh sb="3" eb="4">
      <t>タ</t>
    </rPh>
    <phoneticPr fontId="2"/>
  </si>
  <si>
    <t>会場設営、片づけのご協力をお願いします。</t>
    <rPh sb="0" eb="2">
      <t>カイジョウ</t>
    </rPh>
    <rPh sb="2" eb="4">
      <t>セツエイ</t>
    </rPh>
    <rPh sb="5" eb="6">
      <t>カタ</t>
    </rPh>
    <rPh sb="10" eb="12">
      <t>キョウリョク</t>
    </rPh>
    <rPh sb="14" eb="15">
      <t>ネガ</t>
    </rPh>
    <phoneticPr fontId="2"/>
  </si>
  <si>
    <t>中止時は、第一試合開始の2時間前までに、各クラブ連絡窓口にご連絡します。</t>
    <rPh sb="0" eb="2">
      <t>チュウシ</t>
    </rPh>
    <rPh sb="2" eb="3">
      <t>ジ</t>
    </rPh>
    <rPh sb="5" eb="7">
      <t>ダイイチ</t>
    </rPh>
    <rPh sb="7" eb="9">
      <t>シアイ</t>
    </rPh>
    <rPh sb="9" eb="11">
      <t>カイシ</t>
    </rPh>
    <rPh sb="13" eb="15">
      <t>ジカン</t>
    </rPh>
    <rPh sb="15" eb="16">
      <t>マエ</t>
    </rPh>
    <rPh sb="20" eb="21">
      <t>カク</t>
    </rPh>
    <rPh sb="24" eb="26">
      <t>レンラク</t>
    </rPh>
    <rPh sb="26" eb="28">
      <t>マドグチ</t>
    </rPh>
    <rPh sb="30" eb="32">
      <t>レンラク</t>
    </rPh>
    <phoneticPr fontId="2"/>
  </si>
  <si>
    <t>予選リーグ　1　日目</t>
    <rPh sb="0" eb="2">
      <t>ヨセン</t>
    </rPh>
    <rPh sb="8" eb="9">
      <t>ニチ</t>
    </rPh>
    <rPh sb="9" eb="10">
      <t>メ</t>
    </rPh>
    <phoneticPr fontId="2"/>
  </si>
  <si>
    <t>予選リーグ　2　日目</t>
    <rPh sb="0" eb="2">
      <t>ヨセン</t>
    </rPh>
    <rPh sb="8" eb="9">
      <t>ニチ</t>
    </rPh>
    <rPh sb="9" eb="10">
      <t>メ</t>
    </rPh>
    <phoneticPr fontId="2"/>
  </si>
  <si>
    <t>【注意事項】</t>
    <rPh sb="1" eb="3">
      <t>チュウイ</t>
    </rPh>
    <rPh sb="3" eb="5">
      <t>ジコウ</t>
    </rPh>
    <phoneticPr fontId="2"/>
  </si>
  <si>
    <t>公園及びグランド内では、公園内の利用ルールを遵守してください。</t>
    <rPh sb="0" eb="2">
      <t>コウエン</t>
    </rPh>
    <rPh sb="2" eb="3">
      <t>オヨ</t>
    </rPh>
    <rPh sb="8" eb="9">
      <t>ナイ</t>
    </rPh>
    <rPh sb="12" eb="14">
      <t>コウエン</t>
    </rPh>
    <rPh sb="14" eb="15">
      <t>ナイ</t>
    </rPh>
    <rPh sb="16" eb="18">
      <t>リヨウ</t>
    </rPh>
    <rPh sb="22" eb="24">
      <t>ジュンシュ</t>
    </rPh>
    <phoneticPr fontId="2"/>
  </si>
  <si>
    <t>駐車場は、各クラブ責任にてご利用ください。</t>
    <rPh sb="0" eb="2">
      <t>チュウシャ</t>
    </rPh>
    <rPh sb="2" eb="3">
      <t>ジョウ</t>
    </rPh>
    <rPh sb="5" eb="6">
      <t>カク</t>
    </rPh>
    <rPh sb="9" eb="11">
      <t>セキニン</t>
    </rPh>
    <rPh sb="14" eb="16">
      <t>リヨウ</t>
    </rPh>
    <phoneticPr fontId="2"/>
  </si>
  <si>
    <t>永田みなみ台公園G</t>
    <rPh sb="0" eb="2">
      <t>ナガタ</t>
    </rPh>
    <rPh sb="5" eb="6">
      <t>ダイ</t>
    </rPh>
    <rPh sb="6" eb="8">
      <t>コウエン</t>
    </rPh>
    <phoneticPr fontId="2"/>
  </si>
  <si>
    <t>六ッ川SC-B</t>
    <rPh sb="0" eb="3">
      <t>ムツカワ</t>
    </rPh>
    <phoneticPr fontId="3"/>
  </si>
  <si>
    <t>六ッ川SC-B</t>
    <rPh sb="0" eb="3">
      <t>ムツカワ</t>
    </rPh>
    <phoneticPr fontId="2"/>
  </si>
  <si>
    <t>20-5-20</t>
    <phoneticPr fontId="3"/>
  </si>
  <si>
    <t>サザンFC</t>
    <phoneticPr fontId="3"/>
  </si>
  <si>
    <t>Bブロック2位</t>
    <rPh sb="6" eb="7">
      <t>イ</t>
    </rPh>
    <phoneticPr fontId="2"/>
  </si>
  <si>
    <t>主審/四審：①勝者</t>
    <rPh sb="0" eb="2">
      <t>シュシン</t>
    </rPh>
    <rPh sb="3" eb="4">
      <t>ヨン</t>
    </rPh>
    <rPh sb="4" eb="5">
      <t>シン</t>
    </rPh>
    <rPh sb="7" eb="9">
      <t>ショウシャ</t>
    </rPh>
    <phoneticPr fontId="2"/>
  </si>
  <si>
    <t>副審1,2：⑤敗者</t>
    <rPh sb="0" eb="2">
      <t>フクシン</t>
    </rPh>
    <rPh sb="7" eb="9">
      <t>ハイシャ</t>
    </rPh>
    <phoneticPr fontId="2"/>
  </si>
  <si>
    <t>開場８:00</t>
    <rPh sb="0" eb="2">
      <t>カイジョウ</t>
    </rPh>
    <phoneticPr fontId="2"/>
  </si>
  <si>
    <t>菊池</t>
    <rPh sb="0" eb="2">
      <t>キクチ</t>
    </rPh>
    <phoneticPr fontId="2"/>
  </si>
  <si>
    <t>（土）</t>
    <rPh sb="1" eb="2">
      <t>ド</t>
    </rPh>
    <phoneticPr fontId="2"/>
  </si>
  <si>
    <t>開場8:00</t>
    <rPh sb="0" eb="2">
      <t>カイジョウ</t>
    </rPh>
    <phoneticPr fontId="2"/>
  </si>
  <si>
    <t>・試合方式は11人制とし、予選ブロック、決勝トーナメント共に20-5-20で行う。</t>
    <rPh sb="1" eb="3">
      <t>シアイ</t>
    </rPh>
    <rPh sb="3" eb="5">
      <t>ホウシキ</t>
    </rPh>
    <rPh sb="8" eb="10">
      <t>ニンセイ</t>
    </rPh>
    <rPh sb="13" eb="15">
      <t>ヨセン</t>
    </rPh>
    <rPh sb="20" eb="22">
      <t>ケッショウ</t>
    </rPh>
    <rPh sb="28" eb="29">
      <t>トモ</t>
    </rPh>
    <rPh sb="38" eb="39">
      <t>オコナ</t>
    </rPh>
    <phoneticPr fontId="2"/>
  </si>
  <si>
    <t>永田みなみ台公園G</t>
    <rPh sb="0" eb="6">
      <t>ナガタミナミダイ</t>
    </rPh>
    <rPh sb="6" eb="8">
      <t>コウエン</t>
    </rPh>
    <phoneticPr fontId="2"/>
  </si>
  <si>
    <t>（開場：8:00）</t>
    <rPh sb="1" eb="3">
      <t>カイジョウ</t>
    </rPh>
    <phoneticPr fontId="2"/>
  </si>
  <si>
    <t>（開場：13:00）</t>
    <rPh sb="1" eb="3">
      <t>カイジョウ</t>
    </rPh>
    <phoneticPr fontId="2"/>
  </si>
  <si>
    <t>③</t>
    <phoneticPr fontId="2"/>
  </si>
  <si>
    <t>副審1,2：②勝者</t>
    <rPh sb="0" eb="2">
      <t>フクシン</t>
    </rPh>
    <rPh sb="7" eb="9">
      <t>ショウシャ</t>
    </rPh>
    <phoneticPr fontId="2"/>
  </si>
  <si>
    <t>3決</t>
    <rPh sb="1" eb="2">
      <t>ケツ</t>
    </rPh>
    <phoneticPr fontId="2"/>
  </si>
  <si>
    <t>決勝</t>
    <rPh sb="0" eb="2">
      <t>ケッショウ</t>
    </rPh>
    <phoneticPr fontId="2"/>
  </si>
  <si>
    <t>Bブロック4位</t>
    <rPh sb="6" eb="7">
      <t>イ</t>
    </rPh>
    <phoneticPr fontId="2"/>
  </si>
  <si>
    <t>みずきSC-B</t>
    <phoneticPr fontId="3"/>
  </si>
  <si>
    <t>⑥</t>
    <phoneticPr fontId="2"/>
  </si>
  <si>
    <t>第　27　回南区サッカー大会　～リスト杯～　Lクラス予選ブロック(A)</t>
    <rPh sb="0" eb="1">
      <t>ダイ</t>
    </rPh>
    <rPh sb="5" eb="6">
      <t>カイ</t>
    </rPh>
    <rPh sb="6" eb="8">
      <t>ミナミク</t>
    </rPh>
    <rPh sb="12" eb="14">
      <t>タイカイ</t>
    </rPh>
    <rPh sb="19" eb="20">
      <t>ハイ</t>
    </rPh>
    <rPh sb="26" eb="28">
      <t>ヨセン</t>
    </rPh>
    <phoneticPr fontId="3"/>
  </si>
  <si>
    <t>六ッ川SC-A</t>
    <rPh sb="0" eb="3">
      <t>ムツカワ</t>
    </rPh>
    <phoneticPr fontId="2"/>
  </si>
  <si>
    <t>チーム名</t>
    <phoneticPr fontId="2"/>
  </si>
  <si>
    <t>みずきSC-A</t>
    <phoneticPr fontId="2"/>
  </si>
  <si>
    <t>サザンFC</t>
    <phoneticPr fontId="2"/>
  </si>
  <si>
    <t>（日）</t>
    <rPh sb="1" eb="2">
      <t>ニチ</t>
    </rPh>
    <phoneticPr fontId="2"/>
  </si>
  <si>
    <t>開場9:00</t>
    <rPh sb="0" eb="2">
      <t>カイジョウ</t>
    </rPh>
    <phoneticPr fontId="2"/>
  </si>
  <si>
    <t>みずきSC-A</t>
    <phoneticPr fontId="2"/>
  </si>
  <si>
    <t>みずきSC-B</t>
    <phoneticPr fontId="2"/>
  </si>
  <si>
    <t>サザン</t>
    <phoneticPr fontId="2"/>
  </si>
  <si>
    <t>第　27　回南区サッカー大会　～リスト杯～　Lクラス予選ブロック(B)</t>
    <rPh sb="0" eb="1">
      <t>ダイ</t>
    </rPh>
    <rPh sb="5" eb="6">
      <t>カイ</t>
    </rPh>
    <rPh sb="6" eb="8">
      <t>ミナミク</t>
    </rPh>
    <rPh sb="12" eb="14">
      <t>タイカイ</t>
    </rPh>
    <rPh sb="19" eb="20">
      <t>ハイ</t>
    </rPh>
    <rPh sb="26" eb="28">
      <t>ヨセン</t>
    </rPh>
    <phoneticPr fontId="3"/>
  </si>
  <si>
    <t>Bブロック</t>
    <phoneticPr fontId="3"/>
  </si>
  <si>
    <t>バディー</t>
    <phoneticPr fontId="2"/>
  </si>
  <si>
    <t>・審判は四審制。</t>
    <rPh sb="1" eb="3">
      <t>シンパン</t>
    </rPh>
    <rPh sb="4" eb="5">
      <t>ヨン</t>
    </rPh>
    <rPh sb="5" eb="6">
      <t>シン</t>
    </rPh>
    <rPh sb="6" eb="7">
      <t>セイ</t>
    </rPh>
    <phoneticPr fontId="2"/>
  </si>
  <si>
    <t>・選手交代は、交替エリアにて四審に申告し、主審の許可を得て行う。</t>
    <rPh sb="1" eb="3">
      <t>センシュ</t>
    </rPh>
    <rPh sb="3" eb="5">
      <t>コウタイ</t>
    </rPh>
    <rPh sb="7" eb="9">
      <t>コウタイ</t>
    </rPh>
    <rPh sb="14" eb="15">
      <t>ヨン</t>
    </rPh>
    <rPh sb="15" eb="16">
      <t>シン</t>
    </rPh>
    <rPh sb="17" eb="19">
      <t>シンコク</t>
    </rPh>
    <rPh sb="21" eb="23">
      <t>シュシン</t>
    </rPh>
    <rPh sb="24" eb="26">
      <t>キョカ</t>
    </rPh>
    <rPh sb="27" eb="28">
      <t>エ</t>
    </rPh>
    <rPh sb="29" eb="30">
      <t>オコナ</t>
    </rPh>
    <phoneticPr fontId="2"/>
  </si>
  <si>
    <t>・上記記載事項以外の事象は大会統一規則に準ずるものとする。</t>
    <rPh sb="1" eb="3">
      <t>ジョウキ</t>
    </rPh>
    <rPh sb="3" eb="5">
      <t>キサイ</t>
    </rPh>
    <rPh sb="5" eb="7">
      <t>ジコウ</t>
    </rPh>
    <rPh sb="7" eb="9">
      <t>イガイ</t>
    </rPh>
    <rPh sb="10" eb="12">
      <t>ジショウ</t>
    </rPh>
    <rPh sb="13" eb="15">
      <t>タイカイ</t>
    </rPh>
    <rPh sb="15" eb="17">
      <t>トウイツ</t>
    </rPh>
    <rPh sb="17" eb="19">
      <t>キソク</t>
    </rPh>
    <rPh sb="20" eb="21">
      <t>ジュン</t>
    </rPh>
    <phoneticPr fontId="2"/>
  </si>
  <si>
    <t>【試合方式】</t>
    <rPh sb="1" eb="3">
      <t>シアイ</t>
    </rPh>
    <rPh sb="3" eb="5">
      <t>ホウシキ</t>
    </rPh>
    <phoneticPr fontId="2"/>
  </si>
  <si>
    <t>・3チーム2ブロック総当り方式。</t>
    <rPh sb="10" eb="12">
      <t>ソウアタ</t>
    </rPh>
    <rPh sb="13" eb="15">
      <t>ホウシキ</t>
    </rPh>
    <phoneticPr fontId="2"/>
  </si>
  <si>
    <t>・各ブロック終了後、トーナメント方式により順位決定戦を行う。</t>
    <rPh sb="1" eb="2">
      <t>カク</t>
    </rPh>
    <rPh sb="6" eb="9">
      <t>シュウリョウゴ</t>
    </rPh>
    <rPh sb="16" eb="18">
      <t>ホウシキ</t>
    </rPh>
    <rPh sb="21" eb="23">
      <t>ジュンイ</t>
    </rPh>
    <rPh sb="23" eb="26">
      <t>ケッテイセン</t>
    </rPh>
    <rPh sb="27" eb="28">
      <t>オコナ</t>
    </rPh>
    <phoneticPr fontId="2"/>
  </si>
  <si>
    <t>・2017年12月23日（土）</t>
    <rPh sb="5" eb="6">
      <t>ネン</t>
    </rPh>
    <rPh sb="8" eb="9">
      <t>ガツ</t>
    </rPh>
    <rPh sb="11" eb="12">
      <t>ニチ</t>
    </rPh>
    <rPh sb="13" eb="14">
      <t>ド</t>
    </rPh>
    <phoneticPr fontId="2"/>
  </si>
  <si>
    <t>永田みなみ台は土グランド、清水ヶ丘芝グランド</t>
    <rPh sb="0" eb="2">
      <t>ナガタ</t>
    </rPh>
    <rPh sb="5" eb="6">
      <t>ダイ</t>
    </rPh>
    <rPh sb="7" eb="8">
      <t>ツチ</t>
    </rPh>
    <rPh sb="13" eb="17">
      <t>シミズガオカ</t>
    </rPh>
    <rPh sb="17" eb="18">
      <t>シバ</t>
    </rPh>
    <phoneticPr fontId="2"/>
  </si>
  <si>
    <t>●雨天利用不可、</t>
    <phoneticPr fontId="2"/>
  </si>
  <si>
    <t>第　27　回U-12南区サッカー大会　～リスト杯～　要項</t>
    <rPh sb="0" eb="1">
      <t>ダイ</t>
    </rPh>
    <rPh sb="5" eb="6">
      <t>カイ</t>
    </rPh>
    <rPh sb="10" eb="12">
      <t>ミナミク</t>
    </rPh>
    <rPh sb="16" eb="18">
      <t>タイカイ</t>
    </rPh>
    <rPh sb="23" eb="24">
      <t>ハイ</t>
    </rPh>
    <rPh sb="26" eb="28">
      <t>ヨウコウ</t>
    </rPh>
    <phoneticPr fontId="2"/>
  </si>
  <si>
    <t>・2018年1月20日 （土）</t>
    <rPh sb="5" eb="6">
      <t>ネン</t>
    </rPh>
    <rPh sb="7" eb="8">
      <t>ガツ</t>
    </rPh>
    <rPh sb="10" eb="11">
      <t>ニチ</t>
    </rPh>
    <rPh sb="13" eb="14">
      <t>ド</t>
    </rPh>
    <phoneticPr fontId="2"/>
  </si>
  <si>
    <t>8:00～16:30（会場：永田みなみ台公園G）</t>
    <rPh sb="11" eb="13">
      <t>カイジョウ</t>
    </rPh>
    <rPh sb="14" eb="16">
      <t>ナガタ</t>
    </rPh>
    <rPh sb="19" eb="20">
      <t>ダイ</t>
    </rPh>
    <rPh sb="20" eb="22">
      <t>コウエン</t>
    </rPh>
    <phoneticPr fontId="2"/>
  </si>
  <si>
    <t>全公園とも、公園内グランド外での練習、アップ等は禁止です。(清水ヶ丘公園と同様)</t>
    <rPh sb="0" eb="1">
      <t>ゼン</t>
    </rPh>
    <rPh sb="1" eb="3">
      <t>コウエン</t>
    </rPh>
    <rPh sb="6" eb="8">
      <t>コウエン</t>
    </rPh>
    <rPh sb="8" eb="9">
      <t>ナイ</t>
    </rPh>
    <rPh sb="13" eb="14">
      <t>ガイ</t>
    </rPh>
    <rPh sb="16" eb="18">
      <t>レンシュウ</t>
    </rPh>
    <rPh sb="22" eb="23">
      <t>トウ</t>
    </rPh>
    <rPh sb="24" eb="26">
      <t>キンシ</t>
    </rPh>
    <rPh sb="30" eb="34">
      <t>シミズガオカ</t>
    </rPh>
    <rPh sb="34" eb="36">
      <t>コウエン</t>
    </rPh>
    <rPh sb="37" eb="39">
      <t>ドウヨウ</t>
    </rPh>
    <phoneticPr fontId="2"/>
  </si>
  <si>
    <t>13:00～16:30（会場：清水ヶ丘公園G）</t>
    <rPh sb="12" eb="14">
      <t>カイジョウ</t>
    </rPh>
    <rPh sb="15" eb="19">
      <t>シミズガオカ</t>
    </rPh>
    <rPh sb="19" eb="21">
      <t>コウエン</t>
    </rPh>
    <phoneticPr fontId="2"/>
  </si>
  <si>
    <t>・2018年1月21日 （日）</t>
    <rPh sb="5" eb="6">
      <t>ネン</t>
    </rPh>
    <rPh sb="7" eb="8">
      <t>ガツ</t>
    </rPh>
    <rPh sb="10" eb="11">
      <t>ニチ</t>
    </rPh>
    <rPh sb="13" eb="14">
      <t>ニチ</t>
    </rPh>
    <phoneticPr fontId="2"/>
  </si>
  <si>
    <t>・2018年1月27日 （土）</t>
    <rPh sb="5" eb="6">
      <t>ネン</t>
    </rPh>
    <rPh sb="7" eb="8">
      <t>ガツ</t>
    </rPh>
    <rPh sb="10" eb="11">
      <t>ニチ</t>
    </rPh>
    <rPh sb="13" eb="14">
      <t>ド</t>
    </rPh>
    <phoneticPr fontId="2"/>
  </si>
  <si>
    <t>9:00～16:30（会場：清水ヶ丘公園G）</t>
    <rPh sb="11" eb="13">
      <t>カイジョウ</t>
    </rPh>
    <rPh sb="14" eb="18">
      <t>シミズガオカ</t>
    </rPh>
    <rPh sb="18" eb="20">
      <t>コウエン</t>
    </rPh>
    <phoneticPr fontId="2"/>
  </si>
  <si>
    <t>※予備日は再度調整予定</t>
    <rPh sb="1" eb="4">
      <t>ヨビビ</t>
    </rPh>
    <rPh sb="5" eb="7">
      <t>サイド</t>
    </rPh>
    <rPh sb="7" eb="9">
      <t>チョウセイ</t>
    </rPh>
    <rPh sb="9" eb="11">
      <t>ヨテイ</t>
    </rPh>
    <phoneticPr fontId="2"/>
  </si>
  <si>
    <t>・試合開始15分前までにメンバー表を本部にのみ提出する。</t>
    <rPh sb="1" eb="3">
      <t>シアイ</t>
    </rPh>
    <rPh sb="3" eb="5">
      <t>カイシ</t>
    </rPh>
    <rPh sb="7" eb="8">
      <t>フン</t>
    </rPh>
    <rPh sb="8" eb="9">
      <t>マエ</t>
    </rPh>
    <rPh sb="16" eb="17">
      <t>ヒョウ</t>
    </rPh>
    <rPh sb="18" eb="20">
      <t>ホンブ</t>
    </rPh>
    <rPh sb="23" eb="25">
      <t>テイシュツ</t>
    </rPh>
    <phoneticPr fontId="2"/>
  </si>
  <si>
    <t xml:space="preserve"> 1/21(sun)</t>
    <phoneticPr fontId="2"/>
  </si>
  <si>
    <t xml:space="preserve"> 1/27(sat)</t>
    <phoneticPr fontId="2"/>
  </si>
  <si>
    <t>（開場：9:00）</t>
    <rPh sb="1" eb="3">
      <t>カイジョウ</t>
    </rPh>
    <phoneticPr fontId="2"/>
  </si>
  <si>
    <t>第　２７　回U‐12南区サッカー大会　～リスト杯～　決勝トーナメント</t>
    <rPh sb="26" eb="28">
      <t>ケッショウ</t>
    </rPh>
    <phoneticPr fontId="2"/>
  </si>
  <si>
    <t>バディーSC</t>
    <phoneticPr fontId="2"/>
  </si>
  <si>
    <t>みずきSC‐A</t>
    <phoneticPr fontId="3"/>
  </si>
  <si>
    <t>サザンFC</t>
    <phoneticPr fontId="2"/>
  </si>
  <si>
    <t>バディーSC</t>
    <phoneticPr fontId="2"/>
  </si>
  <si>
    <t>みずきSC‐A</t>
    <phoneticPr fontId="2"/>
  </si>
  <si>
    <t>みずきSC‐B</t>
    <phoneticPr fontId="2"/>
  </si>
  <si>
    <t>藤の木SC‐B</t>
    <rPh sb="0" eb="1">
      <t>フジ</t>
    </rPh>
    <rPh sb="2" eb="3">
      <t>キ</t>
    </rPh>
    <phoneticPr fontId="2"/>
  </si>
  <si>
    <t>藤の木SC‐B</t>
    <rPh sb="0" eb="1">
      <t>フジ</t>
    </rPh>
    <rPh sb="2" eb="3">
      <t>キ</t>
    </rPh>
    <phoneticPr fontId="2"/>
  </si>
  <si>
    <t>みずきSC‐B</t>
    <phoneticPr fontId="2"/>
  </si>
  <si>
    <t>藤の木SC‐A</t>
    <rPh sb="0" eb="1">
      <t>フジ</t>
    </rPh>
    <rPh sb="2" eb="3">
      <t>キ</t>
    </rPh>
    <phoneticPr fontId="2"/>
  </si>
  <si>
    <t>六ッ川-A</t>
    <rPh sb="0" eb="3">
      <t>ムツカワ</t>
    </rPh>
    <phoneticPr fontId="2"/>
  </si>
  <si>
    <t>藤の木-B</t>
    <rPh sb="0" eb="1">
      <t>フジ</t>
    </rPh>
    <rPh sb="2" eb="3">
      <t>キ</t>
    </rPh>
    <phoneticPr fontId="2"/>
  </si>
  <si>
    <t>みずき-A</t>
    <phoneticPr fontId="2"/>
  </si>
  <si>
    <t>藤の木-A</t>
    <rPh sb="0" eb="1">
      <t>フジ</t>
    </rPh>
    <rPh sb="2" eb="3">
      <t>キ</t>
    </rPh>
    <phoneticPr fontId="2"/>
  </si>
  <si>
    <t>※未使用予定</t>
    <rPh sb="1" eb="4">
      <t>ミシヨウ</t>
    </rPh>
    <rPh sb="4" eb="6">
      <t>ヨテイ</t>
    </rPh>
    <phoneticPr fontId="2"/>
  </si>
  <si>
    <t>サザンFC</t>
    <phoneticPr fontId="2"/>
  </si>
  <si>
    <t>六ッ川SC-A</t>
    <rPh sb="0" eb="3">
      <t>ムツカワ</t>
    </rPh>
    <phoneticPr fontId="2"/>
  </si>
  <si>
    <t>みずきSC-A</t>
    <phoneticPr fontId="2"/>
  </si>
  <si>
    <t>六ッ川SC-B</t>
    <rPh sb="0" eb="3">
      <t>ムツカワ</t>
    </rPh>
    <phoneticPr fontId="2"/>
  </si>
  <si>
    <t>みずきSC-B</t>
    <phoneticPr fontId="2"/>
  </si>
  <si>
    <t>藤の木SC-A</t>
    <rPh sb="0" eb="1">
      <t>フジ</t>
    </rPh>
    <rPh sb="2" eb="3">
      <t>キ</t>
    </rPh>
    <phoneticPr fontId="2"/>
  </si>
  <si>
    <t>みずき-A</t>
    <phoneticPr fontId="2"/>
  </si>
  <si>
    <t>サザン</t>
    <phoneticPr fontId="2"/>
  </si>
  <si>
    <t>六ッ川-A</t>
    <rPh sb="0" eb="3">
      <t>ムツカワ</t>
    </rPh>
    <phoneticPr fontId="2"/>
  </si>
  <si>
    <t>六ッ川-B</t>
    <rPh sb="0" eb="3">
      <t>ムツカワ</t>
    </rPh>
    <phoneticPr fontId="2"/>
  </si>
  <si>
    <t>藤の木-A</t>
    <rPh sb="0" eb="1">
      <t>フジ</t>
    </rPh>
    <rPh sb="2" eb="3">
      <t>キ</t>
    </rPh>
    <phoneticPr fontId="2"/>
  </si>
  <si>
    <t>みずき-B</t>
    <phoneticPr fontId="2"/>
  </si>
  <si>
    <t>藤の木-B</t>
    <rPh sb="0" eb="1">
      <t>フジ</t>
    </rPh>
    <rPh sb="2" eb="3">
      <t>キ</t>
    </rPh>
    <phoneticPr fontId="2"/>
  </si>
  <si>
    <t>みずきSC-A</t>
    <phoneticPr fontId="2"/>
  </si>
  <si>
    <t>藤の木SC-B</t>
    <rPh sb="0" eb="1">
      <t>フジ</t>
    </rPh>
    <rPh sb="2" eb="3">
      <t>キ</t>
    </rPh>
    <phoneticPr fontId="2"/>
  </si>
  <si>
    <t>みずき‐A</t>
    <phoneticPr fontId="2"/>
  </si>
  <si>
    <t>⇒　TRM</t>
    <phoneticPr fontId="2"/>
  </si>
  <si>
    <t>8:00～12:00（会場：永田みなみ台公園G）</t>
    <rPh sb="11" eb="13">
      <t>カイジョウ</t>
    </rPh>
    <rPh sb="14" eb="16">
      <t>ナガタ</t>
    </rPh>
    <rPh sb="19" eb="20">
      <t>ダイ</t>
    </rPh>
    <rPh sb="20" eb="22">
      <t>コウエン</t>
    </rPh>
    <phoneticPr fontId="2"/>
  </si>
  <si>
    <t>・2018年2月3日 （土）</t>
    <rPh sb="5" eb="6">
      <t>ネン</t>
    </rPh>
    <rPh sb="7" eb="8">
      <t>ガツ</t>
    </rPh>
    <rPh sb="9" eb="10">
      <t>ニチ</t>
    </rPh>
    <rPh sb="12" eb="13">
      <t>ド</t>
    </rPh>
    <phoneticPr fontId="2"/>
  </si>
  <si>
    <t>予選リーグ　3　日目</t>
    <rPh sb="0" eb="2">
      <t>ヨセン</t>
    </rPh>
    <rPh sb="8" eb="9">
      <t>ニチ</t>
    </rPh>
    <rPh sb="9" eb="10">
      <t>メ</t>
    </rPh>
    <phoneticPr fontId="2"/>
  </si>
  <si>
    <t>予選リーグ　4　日目</t>
    <rPh sb="0" eb="2">
      <t>ヨセン</t>
    </rPh>
    <rPh sb="8" eb="9">
      <t>ニチ</t>
    </rPh>
    <rPh sb="9" eb="10">
      <t>メ</t>
    </rPh>
    <phoneticPr fontId="2"/>
  </si>
  <si>
    <t>決勝トーナメント　</t>
    <rPh sb="0" eb="2">
      <t>ケッショウ</t>
    </rPh>
    <phoneticPr fontId="2"/>
  </si>
  <si>
    <t xml:space="preserve"> 2/3(sat)</t>
    <phoneticPr fontId="2"/>
  </si>
  <si>
    <t>サザン</t>
    <phoneticPr fontId="2"/>
  </si>
  <si>
    <t>みずきSC-A</t>
    <phoneticPr fontId="2"/>
  </si>
  <si>
    <t>サザン</t>
    <phoneticPr fontId="2"/>
  </si>
  <si>
    <t>バディーSC</t>
    <phoneticPr fontId="2"/>
  </si>
  <si>
    <t>藤の木SC-B</t>
    <rPh sb="0" eb="1">
      <t>フジ</t>
    </rPh>
    <rPh sb="2" eb="3">
      <t>キ</t>
    </rPh>
    <phoneticPr fontId="2"/>
  </si>
  <si>
    <t>藤の木SC-A</t>
    <rPh sb="0" eb="1">
      <t>フジ</t>
    </rPh>
    <rPh sb="2" eb="3">
      <t>キ</t>
    </rPh>
    <phoneticPr fontId="2"/>
  </si>
  <si>
    <t>六ッ川SC-A</t>
    <rPh sb="0" eb="3">
      <t>ムツカワ</t>
    </rPh>
    <phoneticPr fontId="2"/>
  </si>
  <si>
    <t>サザンFC</t>
    <phoneticPr fontId="2"/>
  </si>
  <si>
    <t>みずきSC-B</t>
    <phoneticPr fontId="2"/>
  </si>
  <si>
    <t>六ッ川SC-B</t>
    <rPh sb="0" eb="3">
      <t>ムツカワ</t>
    </rPh>
    <phoneticPr fontId="2"/>
  </si>
  <si>
    <t>主審/四審：B4位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</si>
  <si>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　：A1位</t>
    <rPh sb="0" eb="2">
      <t>フクシン</t>
    </rPh>
    <rPh sb="9" eb="10">
      <t>イ</t>
    </rPh>
    <phoneticPr fontId="2"/>
  </si>
  <si>
    <t>主審/四審：A2位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</si>
  <si>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副審1,2：B3位</t>
    <rPh sb="0" eb="2">
      <t>フクシン</t>
    </rPh>
    <rPh sb="8" eb="9">
      <t>イ</t>
    </rPh>
    <phoneticPr fontId="2"/>
  </si>
  <si>
    <t>副審1,2：A4位</t>
    <rPh sb="0" eb="2">
      <t>フクシン</t>
    </rPh>
    <rPh sb="8" eb="9">
      <t>イ</t>
    </rPh>
    <phoneticPr fontId="2"/>
  </si>
  <si>
    <t>主審/四審：③勝者</t>
    <rPh sb="0" eb="2">
      <t>シュシン</t>
    </rPh>
    <rPh sb="3" eb="4">
      <t>ヨン</t>
    </rPh>
    <rPh sb="4" eb="5">
      <t>シン</t>
    </rPh>
    <rPh sb="7" eb="9">
      <t>ショウシャ</t>
    </rPh>
    <phoneticPr fontId="2"/>
  </si>
  <si>
    <t>副審1,2：④勝者</t>
    <rPh sb="0" eb="2">
      <t>フクシン</t>
    </rPh>
    <rPh sb="7" eb="9">
      <t>ショウシャ</t>
    </rPh>
    <phoneticPr fontId="2"/>
  </si>
  <si>
    <t>⑤</t>
    <phoneticPr fontId="2"/>
  </si>
  <si>
    <t>主審/四審：⑤勝者</t>
    <rPh sb="0" eb="2">
      <t>シュシン</t>
    </rPh>
    <rPh sb="3" eb="4">
      <t>ヨン</t>
    </rPh>
    <rPh sb="4" eb="5">
      <t>シン</t>
    </rPh>
    <rPh sb="7" eb="9">
      <t>ショウシャ</t>
    </rPh>
    <phoneticPr fontId="2"/>
  </si>
  <si>
    <t>副審1,2：⑥勝者</t>
    <rPh sb="0" eb="2">
      <t>フクシン</t>
    </rPh>
    <rPh sb="7" eb="9">
      <t>ショウシャ</t>
    </rPh>
    <phoneticPr fontId="2"/>
  </si>
  <si>
    <t>主審/四審：⑥敗者</t>
    <rPh sb="0" eb="2">
      <t>シュシン</t>
    </rPh>
    <rPh sb="3" eb="4">
      <t>ヨン</t>
    </rPh>
    <rPh sb="4" eb="5">
      <t>シン</t>
    </rPh>
    <rPh sb="7" eb="9">
      <t>ハイシャ</t>
    </rPh>
    <phoneticPr fontId="2"/>
  </si>
  <si>
    <t>六ッ川B</t>
    <rPh sb="0" eb="3">
      <t>ムツカワ</t>
    </rPh>
    <phoneticPr fontId="2"/>
  </si>
  <si>
    <t>藤の木A</t>
    <rPh sb="0" eb="1">
      <t>フジ</t>
    </rPh>
    <rPh sb="2" eb="3">
      <t>キ</t>
    </rPh>
    <phoneticPr fontId="2"/>
  </si>
  <si>
    <t>サザン</t>
    <phoneticPr fontId="2"/>
  </si>
  <si>
    <t>みずきA</t>
    <phoneticPr fontId="2"/>
  </si>
  <si>
    <t>みずきB</t>
    <phoneticPr fontId="2"/>
  </si>
  <si>
    <t>藤の木B</t>
    <rPh sb="0" eb="1">
      <t>フジ</t>
    </rPh>
    <rPh sb="2" eb="3">
      <t>キ</t>
    </rPh>
    <phoneticPr fontId="2"/>
  </si>
  <si>
    <t>バディー</t>
    <phoneticPr fontId="2"/>
  </si>
  <si>
    <t>六ッ川A</t>
    <rPh sb="0" eb="3">
      <t>ムツカワ</t>
    </rPh>
    <phoneticPr fontId="2"/>
  </si>
  <si>
    <t>③勝者</t>
    <rPh sb="1" eb="3">
      <t>ショウシャ</t>
    </rPh>
    <phoneticPr fontId="2"/>
  </si>
  <si>
    <t>④勝者</t>
    <rPh sb="1" eb="3">
      <t>ショウシャ</t>
    </rPh>
    <phoneticPr fontId="2"/>
  </si>
  <si>
    <t>①勝者</t>
    <rPh sb="1" eb="3">
      <t>ショウシャ</t>
    </rPh>
    <phoneticPr fontId="2"/>
  </si>
  <si>
    <t>②勝者</t>
    <rPh sb="1" eb="3">
      <t>ショウシャ</t>
    </rPh>
    <phoneticPr fontId="2"/>
  </si>
  <si>
    <t>⑤勝者</t>
    <rPh sb="1" eb="3">
      <t>ショウシャ</t>
    </rPh>
    <phoneticPr fontId="2"/>
  </si>
  <si>
    <t>⑥勝者</t>
    <rPh sb="1" eb="3">
      <t>ショウシャ</t>
    </rPh>
    <phoneticPr fontId="2"/>
  </si>
  <si>
    <t>⑥敗者</t>
    <rPh sb="1" eb="3">
      <t>ハイシャ</t>
    </rPh>
    <phoneticPr fontId="2"/>
  </si>
  <si>
    <t>⑤敗者</t>
    <rPh sb="1" eb="3">
      <t>ハイシャ</t>
    </rPh>
    <phoneticPr fontId="2"/>
  </si>
  <si>
    <t>サザンFC</t>
    <phoneticPr fontId="2"/>
  </si>
  <si>
    <t>みずきSC-A</t>
    <phoneticPr fontId="2"/>
  </si>
  <si>
    <t>PK</t>
    <phoneticPr fontId="2"/>
  </si>
  <si>
    <t>（4</t>
    <phoneticPr fontId="2"/>
  </si>
  <si>
    <t>1）</t>
    <phoneticPr fontId="2"/>
  </si>
  <si>
    <t>藤の木SC-A</t>
    <rPh sb="0" eb="1">
      <t>フジ</t>
    </rPh>
    <rPh sb="2" eb="3">
      <t>キ</t>
    </rPh>
    <phoneticPr fontId="2"/>
  </si>
  <si>
    <t>みずきSC-A</t>
    <phoneticPr fontId="2"/>
  </si>
  <si>
    <t>藤の木ＳＣ-A</t>
    <rPh sb="0" eb="1">
      <t>フジ</t>
    </rPh>
    <rPh sb="2" eb="3">
      <t>キ</t>
    </rPh>
    <phoneticPr fontId="2"/>
  </si>
  <si>
    <t>バディーSC</t>
    <phoneticPr fontId="2"/>
  </si>
  <si>
    <t>サザンFC</t>
    <phoneticPr fontId="2"/>
  </si>
  <si>
    <t>（PK4-1）</t>
    <phoneticPr fontId="2"/>
  </si>
  <si>
    <t>　※同点の場合は5人制のPKにより勝敗を決定する。</t>
    <rPh sb="2" eb="4">
      <t>ドウテン</t>
    </rPh>
    <rPh sb="5" eb="7">
      <t>バアイ</t>
    </rPh>
    <rPh sb="9" eb="11">
      <t>ニンセイ</t>
    </rPh>
    <rPh sb="17" eb="19">
      <t>ショウハイ</t>
    </rPh>
    <rPh sb="20" eb="22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</si>
</sst>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m/d&quot;(&quot;ddd&quot;)&quot;\ h:mm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sz val="10"/>
      <color indexed="10"/>
      <name val="Meiryo UI"/>
      <family val="3"/>
      <charset val="128"/>
    </font>
    <font>
      <sz val="16"/>
      <name val="HGP創英角ﾎﾟｯﾌﾟ体"/>
      <family val="3"/>
      <charset val="128"/>
    </font>
    <font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theme="3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theme="5"/>
      <name val="Meiryo UI"/>
      <family val="3"/>
      <charset val="128"/>
    </font>
    <font>
      <b/>
      <sz val="10"/>
      <color theme="5"/>
      <name val="Meiryo UI"/>
      <family val="3"/>
      <charset val="128"/>
    </font>
    <font>
      <u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u/>
      <sz val="10"/>
      <color theme="5"/>
      <name val="ＭＳ 明朝"/>
      <family val="1"/>
      <charset val="128"/>
    </font>
    <font>
      <sz val="1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medium">
        <color theme="3" tint="0.39997558519241921"/>
      </right>
      <top/>
      <bottom/>
      <diagonal/>
    </border>
    <border>
      <left/>
      <right style="medium">
        <color theme="3" tint="0.39997558519241921"/>
      </right>
      <top style="medium">
        <color theme="4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medium">
        <color theme="4"/>
      </bottom>
      <diagonal/>
    </border>
    <border>
      <left/>
      <right style="thick">
        <color theme="5"/>
      </right>
      <top/>
      <bottom style="medium">
        <color theme="3"/>
      </bottom>
      <diagonal/>
    </border>
    <border>
      <left/>
      <right style="thick">
        <color theme="5"/>
      </right>
      <top style="medium">
        <color theme="4"/>
      </top>
      <bottom/>
      <diagonal/>
    </border>
    <border>
      <left style="thin">
        <color theme="3"/>
      </left>
      <right style="thick">
        <color theme="5"/>
      </right>
      <top/>
      <bottom/>
      <diagonal/>
    </border>
    <border>
      <left/>
      <right style="thick">
        <color theme="5"/>
      </right>
      <top/>
      <bottom style="medium">
        <color theme="4" tint="-0.499984740745262"/>
      </bottom>
      <diagonal/>
    </border>
    <border>
      <left/>
      <right style="thick">
        <color theme="5"/>
      </right>
      <top style="medium">
        <color theme="3" tint="0.39997558519241921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6" fillId="0" borderId="0" xfId="0" applyNumberFormat="1" applyFont="1" applyAlignment="1">
      <alignment vertical="center" shrinkToFit="1"/>
    </xf>
    <xf numFmtId="0" fontId="6" fillId="0" borderId="0" xfId="0" applyNumberFormat="1" applyFont="1" applyFill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shrinkToFit="1"/>
    </xf>
    <xf numFmtId="0" fontId="7" fillId="0" borderId="0" xfId="0" applyNumberFormat="1" applyFont="1" applyFill="1" applyAlignment="1">
      <alignment vertical="center" shrinkToFit="1"/>
    </xf>
    <xf numFmtId="0" fontId="7" fillId="0" borderId="21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vertical="center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2" borderId="9" xfId="0" applyNumberFormat="1" applyFont="1" applyFill="1" applyBorder="1" applyAlignment="1">
      <alignment horizontal="center" vertical="center" shrinkToFit="1"/>
    </xf>
    <xf numFmtId="0" fontId="13" fillId="3" borderId="4" xfId="0" applyNumberFormat="1" applyFont="1" applyFill="1" applyBorder="1" applyAlignment="1">
      <alignment vertical="center" shrinkToFit="1"/>
    </xf>
    <xf numFmtId="0" fontId="6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>
      <alignment vertical="center"/>
    </xf>
    <xf numFmtId="0" fontId="9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0" fontId="19" fillId="0" borderId="0" xfId="0" applyNumberFormat="1" applyFont="1" applyAlignment="1">
      <alignment vertical="center"/>
    </xf>
    <xf numFmtId="0" fontId="12" fillId="0" borderId="13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0" xfId="0" applyFont="1">
      <alignment vertical="center"/>
    </xf>
    <xf numFmtId="0" fontId="12" fillId="0" borderId="21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2" xfId="0" applyFont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39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51" xfId="0" applyFont="1" applyBorder="1">
      <alignment vertical="center"/>
    </xf>
    <xf numFmtId="0" fontId="6" fillId="0" borderId="54" xfId="0" applyFont="1" applyBorder="1">
      <alignment vertical="center"/>
    </xf>
    <xf numFmtId="177" fontId="6" fillId="0" borderId="53" xfId="0" applyNumberFormat="1" applyFont="1" applyBorder="1" applyAlignment="1">
      <alignment vertical="center" shrinkToFit="1"/>
    </xf>
    <xf numFmtId="177" fontId="6" fillId="0" borderId="51" xfId="0" applyNumberFormat="1" applyFont="1" applyBorder="1" applyAlignment="1">
      <alignment horizontal="center" vertical="center" shrinkToFit="1"/>
    </xf>
    <xf numFmtId="0" fontId="6" fillId="0" borderId="55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27" fillId="0" borderId="36" xfId="0" applyFont="1" applyBorder="1">
      <alignment vertical="center"/>
    </xf>
    <xf numFmtId="0" fontId="29" fillId="0" borderId="0" xfId="0" applyFont="1" applyBorder="1">
      <alignment vertical="center"/>
    </xf>
    <xf numFmtId="0" fontId="27" fillId="0" borderId="4" xfId="0" applyFont="1" applyBorder="1">
      <alignment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7" borderId="7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9" borderId="7" xfId="0" applyNumberFormat="1" applyFont="1" applyFill="1" applyBorder="1" applyAlignment="1">
      <alignment horizontal="center" vertical="center" shrinkToFit="1"/>
    </xf>
    <xf numFmtId="0" fontId="6" fillId="9" borderId="6" xfId="0" applyNumberFormat="1" applyFont="1" applyFill="1" applyBorder="1" applyAlignment="1">
      <alignment horizontal="center" vertical="center" shrinkToFit="1"/>
    </xf>
    <xf numFmtId="0" fontId="6" fillId="9" borderId="4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6" fillId="9" borderId="0" xfId="0" applyNumberFormat="1" applyFont="1" applyFill="1" applyAlignment="1">
      <alignment vertical="center" shrinkToFit="1"/>
    </xf>
    <xf numFmtId="0" fontId="22" fillId="0" borderId="0" xfId="0" applyNumberFormat="1" applyFont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9" borderId="7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7" borderId="7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9" borderId="7" xfId="0" applyNumberFormat="1" applyFont="1" applyFill="1" applyBorder="1" applyAlignment="1">
      <alignment horizontal="center" vertical="center" shrinkToFit="1"/>
    </xf>
    <xf numFmtId="0" fontId="6" fillId="9" borderId="6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horizontal="right" vertical="center" shrinkToFit="1"/>
    </xf>
    <xf numFmtId="0" fontId="6" fillId="0" borderId="62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6" fillId="0" borderId="62" xfId="0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 shrinkToFit="1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71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176" fontId="6" fillId="9" borderId="10" xfId="0" applyNumberFormat="1" applyFont="1" applyFill="1" applyBorder="1" applyAlignment="1">
      <alignment horizontal="center" vertical="center" shrinkToFit="1"/>
    </xf>
    <xf numFmtId="176" fontId="6" fillId="9" borderId="6" xfId="0" applyNumberFormat="1" applyFont="1" applyFill="1" applyBorder="1" applyAlignment="1">
      <alignment horizontal="center" vertical="center" shrinkToFit="1"/>
    </xf>
    <xf numFmtId="176" fontId="6" fillId="9" borderId="11" xfId="0" applyNumberFormat="1" applyFont="1" applyFill="1" applyBorder="1" applyAlignment="1">
      <alignment horizontal="center" vertical="center" shrinkToFit="1"/>
    </xf>
    <xf numFmtId="0" fontId="6" fillId="9" borderId="7" xfId="0" applyNumberFormat="1" applyFont="1" applyFill="1" applyBorder="1" applyAlignment="1">
      <alignment horizontal="center" vertical="center" shrinkToFit="1"/>
    </xf>
    <xf numFmtId="0" fontId="6" fillId="9" borderId="6" xfId="0" applyNumberFormat="1" applyFont="1" applyFill="1" applyBorder="1" applyAlignment="1">
      <alignment horizontal="center" vertical="center" shrinkToFit="1"/>
    </xf>
    <xf numFmtId="0" fontId="6" fillId="9" borderId="11" xfId="0" applyNumberFormat="1" applyFont="1" applyFill="1" applyBorder="1" applyAlignment="1">
      <alignment horizontal="center" vertical="center" shrinkToFit="1"/>
    </xf>
    <xf numFmtId="0" fontId="6" fillId="9" borderId="10" xfId="0" applyNumberFormat="1" applyFont="1" applyFill="1" applyBorder="1" applyAlignment="1">
      <alignment horizontal="center" vertical="center" shrinkToFit="1"/>
    </xf>
    <xf numFmtId="0" fontId="6" fillId="9" borderId="3" xfId="0" applyNumberFormat="1" applyFont="1" applyFill="1" applyBorder="1" applyAlignment="1">
      <alignment horizontal="center" vertical="center" shrinkToFit="1"/>
    </xf>
    <xf numFmtId="176" fontId="6" fillId="3" borderId="10" xfId="0" applyNumberFormat="1" applyFont="1" applyFill="1" applyBorder="1" applyAlignment="1">
      <alignment horizontal="center" vertical="center" shrinkToFit="1"/>
    </xf>
    <xf numFmtId="176" fontId="6" fillId="3" borderId="6" xfId="0" applyNumberFormat="1" applyFont="1" applyFill="1" applyBorder="1" applyAlignment="1">
      <alignment horizontal="center" vertical="center" shrinkToFit="1"/>
    </xf>
    <xf numFmtId="176" fontId="6" fillId="3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left" vertical="center" shrinkToFit="1"/>
    </xf>
    <xf numFmtId="0" fontId="13" fillId="3" borderId="4" xfId="0" applyNumberFormat="1" applyFont="1" applyFill="1" applyBorder="1" applyAlignment="1">
      <alignment horizontal="center" vertical="center" shrinkToFit="1"/>
    </xf>
    <xf numFmtId="0" fontId="11" fillId="3" borderId="4" xfId="0" applyNumberFormat="1" applyFont="1" applyFill="1" applyBorder="1" applyAlignment="1">
      <alignment horizontal="center" vertical="center" shrinkToFit="1"/>
    </xf>
    <xf numFmtId="49" fontId="6" fillId="3" borderId="4" xfId="0" quotePrefix="1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6" fillId="8" borderId="7" xfId="0" applyNumberFormat="1" applyFont="1" applyFill="1" applyBorder="1" applyAlignment="1">
      <alignment horizontal="center" vertical="center" shrinkToFit="1"/>
    </xf>
    <xf numFmtId="0" fontId="6" fillId="8" borderId="6" xfId="0" applyNumberFormat="1" applyFont="1" applyFill="1" applyBorder="1" applyAlignment="1">
      <alignment horizontal="center" vertical="center" shrinkToFit="1"/>
    </xf>
    <xf numFmtId="0" fontId="6" fillId="8" borderId="11" xfId="0" applyNumberFormat="1" applyFont="1" applyFill="1" applyBorder="1" applyAlignment="1">
      <alignment horizontal="center" vertical="center" shrinkToFit="1"/>
    </xf>
    <xf numFmtId="0" fontId="6" fillId="8" borderId="10" xfId="0" applyNumberFormat="1" applyFont="1" applyFill="1" applyBorder="1" applyAlignment="1">
      <alignment horizontal="center" vertical="center" shrinkToFit="1"/>
    </xf>
    <xf numFmtId="0" fontId="6" fillId="8" borderId="3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3" borderId="13" xfId="0" applyNumberFormat="1" applyFont="1" applyFill="1" applyBorder="1" applyAlignment="1">
      <alignment horizontal="center" vertical="center" shrinkToFit="1"/>
    </xf>
    <xf numFmtId="0" fontId="6" fillId="3" borderId="8" xfId="0" applyNumberFormat="1" applyFont="1" applyFill="1" applyBorder="1" applyAlignment="1">
      <alignment horizontal="center" vertical="center" shrinkToFit="1"/>
    </xf>
    <xf numFmtId="0" fontId="6" fillId="3" borderId="20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4" borderId="13" xfId="0" applyNumberFormat="1" applyFont="1" applyFill="1" applyBorder="1" applyAlignment="1">
      <alignment horizontal="center" vertical="center" shrinkToFit="1"/>
    </xf>
    <xf numFmtId="0" fontId="6" fillId="4" borderId="8" xfId="0" applyNumberFormat="1" applyFont="1" applyFill="1" applyBorder="1" applyAlignment="1">
      <alignment horizontal="center" vertical="center" shrinkToFit="1"/>
    </xf>
    <xf numFmtId="0" fontId="6" fillId="4" borderId="20" xfId="0" applyNumberFormat="1" applyFont="1" applyFill="1" applyBorder="1" applyAlignment="1">
      <alignment horizontal="center" vertical="center" shrinkToFit="1"/>
    </xf>
    <xf numFmtId="0" fontId="6" fillId="4" borderId="5" xfId="0" applyNumberFormat="1" applyFont="1" applyFill="1" applyBorder="1" applyAlignment="1">
      <alignment horizontal="center" vertical="center" shrinkToFit="1"/>
    </xf>
    <xf numFmtId="0" fontId="6" fillId="4" borderId="4" xfId="0" applyNumberFormat="1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2" borderId="12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2" borderId="12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3" borderId="11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176" fontId="21" fillId="3" borderId="10" xfId="0" applyNumberFormat="1" applyFont="1" applyFill="1" applyBorder="1" applyAlignment="1">
      <alignment horizontal="center" vertical="center" shrinkToFit="1"/>
    </xf>
    <xf numFmtId="176" fontId="21" fillId="3" borderId="6" xfId="0" applyNumberFormat="1" applyFont="1" applyFill="1" applyBorder="1" applyAlignment="1">
      <alignment horizontal="center" vertical="center" shrinkToFit="1"/>
    </xf>
    <xf numFmtId="176" fontId="21" fillId="3" borderId="11" xfId="0" applyNumberFormat="1" applyFont="1" applyFill="1" applyBorder="1" applyAlignment="1">
      <alignment horizontal="center" vertical="center" shrinkToFit="1"/>
    </xf>
    <xf numFmtId="0" fontId="6" fillId="7" borderId="7" xfId="0" applyNumberFormat="1" applyFont="1" applyFill="1" applyBorder="1" applyAlignment="1">
      <alignment horizontal="center" vertical="center" shrinkToFit="1"/>
    </xf>
    <xf numFmtId="0" fontId="6" fillId="7" borderId="6" xfId="0" applyNumberFormat="1" applyFont="1" applyFill="1" applyBorder="1" applyAlignment="1">
      <alignment horizontal="center" vertical="center" shrinkToFit="1"/>
    </xf>
    <xf numFmtId="0" fontId="6" fillId="7" borderId="11" xfId="0" applyNumberFormat="1" applyFont="1" applyFill="1" applyBorder="1" applyAlignment="1">
      <alignment horizontal="center" vertical="center" shrinkToFit="1"/>
    </xf>
    <xf numFmtId="0" fontId="6" fillId="7" borderId="3" xfId="0" applyNumberFormat="1" applyFont="1" applyFill="1" applyBorder="1" applyAlignment="1">
      <alignment horizontal="center" vertical="center" shrinkToFit="1"/>
    </xf>
    <xf numFmtId="0" fontId="6" fillId="7" borderId="10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176" fontId="21" fillId="0" borderId="6" xfId="0" applyNumberFormat="1" applyFont="1" applyFill="1" applyBorder="1" applyAlignment="1">
      <alignment horizontal="center" vertical="center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176" fontId="20" fillId="0" borderId="8" xfId="0" applyNumberFormat="1" applyFont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177" fontId="6" fillId="0" borderId="45" xfId="0" applyNumberFormat="1" applyFont="1" applyBorder="1" applyAlignment="1">
      <alignment horizontal="center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177" fontId="6" fillId="0" borderId="47" xfId="0" applyNumberFormat="1" applyFont="1" applyBorder="1" applyAlignment="1">
      <alignment horizontal="center" vertical="center" shrinkToFit="1"/>
    </xf>
    <xf numFmtId="177" fontId="6" fillId="0" borderId="48" xfId="0" applyNumberFormat="1" applyFont="1" applyBorder="1" applyAlignment="1">
      <alignment horizontal="center" vertical="center" shrinkToFit="1"/>
    </xf>
    <xf numFmtId="177" fontId="6" fillId="0" borderId="49" xfId="0" applyNumberFormat="1" applyFont="1" applyBorder="1" applyAlignment="1">
      <alignment horizontal="center" vertical="center" shrinkToFit="1"/>
    </xf>
    <xf numFmtId="177" fontId="6" fillId="0" borderId="50" xfId="0" applyNumberFormat="1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62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177" fontId="6" fillId="0" borderId="5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 shrinkToFit="1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2</xdr:row>
      <xdr:rowOff>47625</xdr:rowOff>
    </xdr:from>
    <xdr:to>
      <xdr:col>15</xdr:col>
      <xdr:colOff>19050</xdr:colOff>
      <xdr:row>8</xdr:row>
      <xdr:rowOff>0</xdr:rowOff>
    </xdr:to>
    <xdr:pic>
      <xdr:nvPicPr>
        <xdr:cNvPr id="2" name="Picture 9" descr="トロフィー フリー画像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361950"/>
          <a:ext cx="904875" cy="1057275"/>
        </a:xfrm>
        <a:prstGeom prst="rect">
          <a:avLst/>
        </a:prstGeom>
        <a:solidFill>
          <a:srgbClr val="E6B9B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209551</xdr:colOff>
      <xdr:row>13</xdr:row>
      <xdr:rowOff>88131</xdr:rowOff>
    </xdr:from>
    <xdr:to>
      <xdr:col>14</xdr:col>
      <xdr:colOff>219076</xdr:colOff>
      <xdr:row>16</xdr:row>
      <xdr:rowOff>9525</xdr:rowOff>
    </xdr:to>
    <xdr:pic>
      <xdr:nvPicPr>
        <xdr:cNvPr id="3" name="Picture 9" descr="トロフィー フリー画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2431281"/>
          <a:ext cx="438150" cy="511944"/>
        </a:xfrm>
        <a:prstGeom prst="rect">
          <a:avLst/>
        </a:prstGeom>
        <a:solidFill>
          <a:srgbClr val="E6B9B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8575"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41"/>
  <sheetViews>
    <sheetView showGridLines="0" tabSelected="1" zoomScaleNormal="100" workbookViewId="0">
      <selection activeCell="C3" sqref="C3:AF3"/>
    </sheetView>
  </sheetViews>
  <sheetFormatPr defaultColWidth="2.625" defaultRowHeight="16.5"/>
  <cols>
    <col min="1" max="16384" width="2.625" style="36"/>
  </cols>
  <sheetData>
    <row r="2" spans="2:33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2:33" ht="18.75">
      <c r="B3" s="37"/>
      <c r="C3" s="133" t="s">
        <v>106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38"/>
    </row>
    <row r="4" spans="2:33">
      <c r="B4" s="3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34"/>
      <c r="O4" s="134"/>
      <c r="P4" s="134"/>
      <c r="Q4" s="134"/>
      <c r="R4" s="134"/>
      <c r="S4" s="134"/>
      <c r="T4" s="134"/>
      <c r="U4" s="134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38"/>
    </row>
    <row r="5" spans="2:33">
      <c r="B5" s="37"/>
      <c r="C5" s="71" t="s">
        <v>52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38"/>
    </row>
    <row r="6" spans="2:33">
      <c r="B6" s="37"/>
      <c r="C6" s="71"/>
      <c r="D6" s="71" t="s">
        <v>73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38"/>
    </row>
    <row r="7" spans="2:33">
      <c r="B7" s="37"/>
      <c r="C7" s="71"/>
      <c r="D7" s="71" t="s">
        <v>97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38"/>
    </row>
    <row r="8" spans="2:33">
      <c r="B8" s="37"/>
      <c r="C8" s="71"/>
      <c r="D8" s="71" t="s">
        <v>98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38"/>
    </row>
    <row r="9" spans="2:33">
      <c r="B9" s="37"/>
      <c r="C9" s="71"/>
      <c r="D9" s="72" t="s">
        <v>115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38"/>
    </row>
    <row r="10" spans="2:33">
      <c r="B10" s="37"/>
      <c r="C10" s="71"/>
      <c r="D10" s="71" t="s">
        <v>99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38"/>
    </row>
    <row r="11" spans="2:33">
      <c r="B11" s="37"/>
      <c r="C11" s="71"/>
      <c r="Y11" s="71"/>
      <c r="Z11" s="71"/>
      <c r="AA11" s="71"/>
      <c r="AB11" s="71"/>
      <c r="AC11" s="71"/>
      <c r="AD11" s="71"/>
      <c r="AE11" s="71"/>
      <c r="AF11" s="71"/>
      <c r="AG11" s="38"/>
    </row>
    <row r="12" spans="2:33">
      <c r="B12" s="37"/>
      <c r="C12" s="71"/>
      <c r="Y12" s="71"/>
      <c r="Z12" s="71"/>
      <c r="AA12" s="71"/>
      <c r="AB12" s="71"/>
      <c r="AC12" s="71"/>
      <c r="AD12" s="71"/>
      <c r="AE12" s="71"/>
      <c r="AF12" s="71"/>
      <c r="AG12" s="38"/>
    </row>
    <row r="13" spans="2:33">
      <c r="B13" s="37"/>
      <c r="C13" s="71" t="s">
        <v>100</v>
      </c>
      <c r="Y13" s="71"/>
      <c r="Z13" s="71"/>
      <c r="AA13" s="71"/>
      <c r="AB13" s="71"/>
      <c r="AC13" s="71"/>
      <c r="AD13" s="71"/>
      <c r="AE13" s="71"/>
      <c r="AF13" s="71"/>
      <c r="AG13" s="38"/>
    </row>
    <row r="14" spans="2:33">
      <c r="B14" s="37"/>
      <c r="C14" s="71"/>
      <c r="D14" s="71" t="s">
        <v>101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3"/>
      <c r="Z14" s="73"/>
      <c r="AA14" s="73"/>
      <c r="AB14" s="73"/>
      <c r="AC14" s="73"/>
      <c r="AD14" s="73"/>
      <c r="AE14" s="73"/>
      <c r="AF14" s="73"/>
      <c r="AG14" s="74"/>
    </row>
    <row r="15" spans="2:33">
      <c r="B15" s="37"/>
      <c r="C15" s="71"/>
      <c r="D15" s="71" t="s">
        <v>102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3"/>
      <c r="Z15" s="73"/>
      <c r="AA15" s="73"/>
      <c r="AB15" s="73"/>
      <c r="AC15" s="73"/>
      <c r="AD15" s="73"/>
      <c r="AE15" s="73"/>
      <c r="AF15" s="73"/>
      <c r="AG15" s="74"/>
    </row>
    <row r="16" spans="2:33">
      <c r="B16" s="37"/>
      <c r="C16" s="71"/>
      <c r="D16" s="71" t="s">
        <v>206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4"/>
    </row>
    <row r="17" spans="2:33">
      <c r="B17" s="37"/>
      <c r="C17" s="71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1"/>
      <c r="Z17" s="71"/>
      <c r="AA17" s="71"/>
      <c r="AB17" s="71"/>
      <c r="AC17" s="71"/>
      <c r="AD17" s="71"/>
      <c r="AE17" s="71"/>
      <c r="AF17" s="71"/>
      <c r="AG17" s="74"/>
    </row>
    <row r="18" spans="2:33">
      <c r="B18" s="37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4"/>
    </row>
    <row r="19" spans="2:33">
      <c r="B19" s="37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4"/>
    </row>
    <row r="20" spans="2:33">
      <c r="B20" s="3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4"/>
    </row>
    <row r="21" spans="2:33">
      <c r="B21" s="37"/>
      <c r="C21" s="71" t="s">
        <v>51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38"/>
    </row>
    <row r="22" spans="2:33">
      <c r="B22" s="37"/>
      <c r="C22" s="71"/>
      <c r="D22" s="71" t="s">
        <v>103</v>
      </c>
      <c r="E22" s="75"/>
      <c r="F22" s="71"/>
      <c r="G22" s="71"/>
      <c r="H22" s="71"/>
      <c r="I22" s="71"/>
      <c r="J22" s="73"/>
      <c r="K22" s="73"/>
      <c r="L22" s="73"/>
      <c r="M22" s="73"/>
      <c r="N22" s="71" t="s">
        <v>110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38"/>
    </row>
    <row r="23" spans="2:33">
      <c r="B23" s="37"/>
      <c r="C23" s="71"/>
      <c r="D23" s="71" t="s">
        <v>107</v>
      </c>
      <c r="E23" s="71"/>
      <c r="F23" s="71"/>
      <c r="G23" s="71"/>
      <c r="H23" s="71"/>
      <c r="I23" s="71"/>
      <c r="K23" s="71"/>
      <c r="L23" s="71"/>
      <c r="M23" s="71"/>
      <c r="N23" s="71" t="s">
        <v>108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38"/>
    </row>
    <row r="24" spans="2:33">
      <c r="B24" s="37"/>
      <c r="C24" s="71"/>
      <c r="D24" s="71" t="s">
        <v>111</v>
      </c>
      <c r="E24" s="71"/>
      <c r="F24" s="71"/>
      <c r="G24" s="71"/>
      <c r="H24" s="71"/>
      <c r="I24" s="71"/>
      <c r="K24" s="71"/>
      <c r="L24" s="71"/>
      <c r="M24" s="71"/>
      <c r="N24" s="71" t="s">
        <v>152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C24" s="71" t="s">
        <v>134</v>
      </c>
      <c r="AD24" s="71"/>
      <c r="AE24" s="71"/>
      <c r="AF24" s="71"/>
      <c r="AG24" s="38"/>
    </row>
    <row r="25" spans="2:33">
      <c r="B25" s="37"/>
      <c r="C25" s="71"/>
      <c r="D25" s="71" t="s">
        <v>112</v>
      </c>
      <c r="E25" s="71"/>
      <c r="F25" s="71"/>
      <c r="G25" s="71"/>
      <c r="H25" s="71"/>
      <c r="I25" s="71"/>
      <c r="K25" s="71"/>
      <c r="L25" s="71"/>
      <c r="M25" s="71"/>
      <c r="N25" s="71" t="s">
        <v>113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 t="s">
        <v>134</v>
      </c>
      <c r="AB25" s="71"/>
      <c r="AC25" s="71"/>
      <c r="AD25" s="71"/>
      <c r="AE25" s="71"/>
      <c r="AF25" s="71"/>
      <c r="AG25" s="38"/>
    </row>
    <row r="26" spans="2:33">
      <c r="B26" s="37"/>
      <c r="C26" s="71"/>
      <c r="D26" s="71" t="s">
        <v>153</v>
      </c>
      <c r="E26" s="71"/>
      <c r="F26" s="71"/>
      <c r="G26" s="71"/>
      <c r="H26" s="71"/>
      <c r="I26" s="71"/>
      <c r="K26" s="71"/>
      <c r="L26" s="71"/>
      <c r="M26" s="71"/>
      <c r="N26" s="71" t="s">
        <v>108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38"/>
    </row>
    <row r="27" spans="2:33">
      <c r="B27" s="37"/>
      <c r="C27" s="71"/>
      <c r="D27" s="71"/>
      <c r="E27" s="71" t="s">
        <v>104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38"/>
    </row>
    <row r="28" spans="2:33">
      <c r="B28" s="37"/>
      <c r="C28" s="71"/>
      <c r="D28" s="71"/>
      <c r="E28" s="71"/>
      <c r="F28" s="71" t="s">
        <v>105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38"/>
    </row>
    <row r="29" spans="2:33">
      <c r="B29" s="37"/>
      <c r="C29" s="71"/>
      <c r="D29" s="71"/>
      <c r="E29" s="71"/>
      <c r="F29" s="71" t="s">
        <v>114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38"/>
    </row>
    <row r="30" spans="2:33">
      <c r="B30" s="37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38"/>
    </row>
    <row r="31" spans="2:33">
      <c r="B31" s="37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38"/>
    </row>
    <row r="32" spans="2:33">
      <c r="B32" s="37"/>
      <c r="C32" s="71"/>
      <c r="D32" s="71"/>
      <c r="E32" s="73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38"/>
    </row>
    <row r="33" spans="2:33">
      <c r="B33" s="37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38"/>
    </row>
    <row r="34" spans="2:33">
      <c r="B34" s="37"/>
      <c r="C34" s="71" t="s">
        <v>58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38"/>
    </row>
    <row r="35" spans="2:33">
      <c r="B35" s="37"/>
      <c r="C35" s="71"/>
      <c r="D35" s="71" t="s">
        <v>109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38"/>
    </row>
    <row r="36" spans="2:33">
      <c r="B36" s="37"/>
      <c r="C36" s="71"/>
      <c r="D36" s="71" t="s">
        <v>59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38"/>
    </row>
    <row r="37" spans="2:33">
      <c r="B37" s="37"/>
      <c r="C37" s="71"/>
      <c r="D37" s="71" t="s">
        <v>60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38"/>
    </row>
    <row r="38" spans="2:33">
      <c r="B38" s="37"/>
      <c r="C38" s="71" t="s">
        <v>53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38"/>
    </row>
    <row r="39" spans="2:33">
      <c r="B39" s="37"/>
      <c r="C39" s="71"/>
      <c r="D39" s="71" t="s">
        <v>55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38"/>
    </row>
    <row r="40" spans="2:33">
      <c r="B40" s="37"/>
      <c r="C40" s="71"/>
      <c r="D40" s="71" t="s">
        <v>54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38"/>
    </row>
    <row r="41" spans="2:33">
      <c r="B41" s="39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0"/>
    </row>
  </sheetData>
  <mergeCells count="2">
    <mergeCell ref="C3:AF3"/>
    <mergeCell ref="N4:U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C69"/>
  <sheetViews>
    <sheetView showGridLines="0" zoomScaleNormal="100" zoomScaleSheetLayoutView="100" workbookViewId="0">
      <selection activeCell="L3" sqref="L3"/>
    </sheetView>
  </sheetViews>
  <sheetFormatPr defaultRowHeight="17.25" customHeight="1"/>
  <cols>
    <col min="1" max="1" width="4.125" style="2" customWidth="1"/>
    <col min="2" max="28" width="4.125" style="1" customWidth="1"/>
    <col min="29" max="29" width="4.125" style="3" customWidth="1"/>
    <col min="30" max="256" width="4.125" style="1" customWidth="1"/>
    <col min="257" max="16384" width="9" style="1"/>
  </cols>
  <sheetData>
    <row r="1" spans="2:29" ht="24.75" customHeight="1">
      <c r="B1" s="165" t="s">
        <v>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"/>
    </row>
    <row r="2" spans="2:29" ht="6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"/>
    </row>
    <row r="3" spans="2:29" ht="17.25" customHeight="1">
      <c r="B3" s="32" t="s">
        <v>49</v>
      </c>
      <c r="R3" s="166" t="s">
        <v>13</v>
      </c>
      <c r="S3" s="167"/>
      <c r="T3" s="167"/>
      <c r="U3" s="168"/>
      <c r="V3" s="169" t="s">
        <v>19</v>
      </c>
      <c r="W3" s="170"/>
      <c r="X3" s="170"/>
      <c r="Y3" s="171"/>
    </row>
    <row r="4" spans="2:29" ht="17.25" customHeight="1">
      <c r="B4" s="172" t="s">
        <v>16</v>
      </c>
      <c r="C4" s="172"/>
      <c r="D4" s="172"/>
      <c r="E4" s="172"/>
      <c r="F4" s="5"/>
      <c r="G4" s="5"/>
      <c r="R4" s="166" t="s">
        <v>18</v>
      </c>
      <c r="S4" s="167"/>
      <c r="T4" s="167"/>
      <c r="U4" s="168"/>
      <c r="V4" s="169" t="s">
        <v>70</v>
      </c>
      <c r="W4" s="170"/>
      <c r="X4" s="170"/>
      <c r="Y4" s="171"/>
    </row>
    <row r="5" spans="2:29" ht="17.25" customHeight="1">
      <c r="B5" s="49" t="s">
        <v>20</v>
      </c>
      <c r="C5" s="138" t="s">
        <v>0</v>
      </c>
      <c r="D5" s="139"/>
      <c r="E5" s="142"/>
      <c r="F5" s="138" t="str">
        <f>IF(C6="","",C6)</f>
        <v>サザンFC</v>
      </c>
      <c r="G5" s="139"/>
      <c r="H5" s="142"/>
      <c r="I5" s="138" t="str">
        <f>IF(C8="","",C8)</f>
        <v>バディーSC</v>
      </c>
      <c r="J5" s="139"/>
      <c r="K5" s="142"/>
      <c r="L5" s="138" t="str">
        <f>IF(C10="","",C10)</f>
        <v>藤の木SC-A</v>
      </c>
      <c r="M5" s="139"/>
      <c r="N5" s="142"/>
      <c r="O5" s="138" t="str">
        <f>IF(C12="","",C12)</f>
        <v>六ッ川SC-B</v>
      </c>
      <c r="P5" s="139"/>
      <c r="Q5" s="142"/>
      <c r="R5" s="20" t="s">
        <v>1</v>
      </c>
      <c r="S5" s="20" t="s">
        <v>2</v>
      </c>
      <c r="T5" s="20" t="s">
        <v>3</v>
      </c>
      <c r="U5" s="21" t="s">
        <v>4</v>
      </c>
      <c r="V5" s="20" t="s">
        <v>5</v>
      </c>
      <c r="W5" s="20" t="s">
        <v>6</v>
      </c>
      <c r="X5" s="20" t="s">
        <v>7</v>
      </c>
      <c r="Y5" s="21" t="s">
        <v>8</v>
      </c>
      <c r="Z5" s="6"/>
      <c r="AC5" s="1"/>
    </row>
    <row r="6" spans="2:29" ht="17.25" customHeight="1">
      <c r="B6" s="173">
        <v>1</v>
      </c>
      <c r="C6" s="175" t="s">
        <v>65</v>
      </c>
      <c r="D6" s="176"/>
      <c r="E6" s="177"/>
      <c r="F6" s="181" t="s">
        <v>9</v>
      </c>
      <c r="G6" s="182"/>
      <c r="H6" s="183"/>
      <c r="I6" s="187" t="str">
        <f>IF(F8="○","●",IF(F8="●","○",IF(F8="","","△")))</f>
        <v>●</v>
      </c>
      <c r="J6" s="188"/>
      <c r="K6" s="189"/>
      <c r="L6" s="187" t="str">
        <f>IF(F10="○","●",IF(F10="●","○",IF(F10="","","△")))</f>
        <v>○</v>
      </c>
      <c r="M6" s="188"/>
      <c r="N6" s="189"/>
      <c r="O6" s="187" t="str">
        <f>IF(F12="○","●",IF(F12="●","○",IF(F12="","","△")))</f>
        <v>○</v>
      </c>
      <c r="P6" s="188"/>
      <c r="Q6" s="189"/>
      <c r="R6" s="173">
        <f>IF(COUNTIF(F6:Q6,"")=20,"",COUNTIF(F6:Q6,"○"))</f>
        <v>2</v>
      </c>
      <c r="S6" s="173">
        <f>IF(COUNTIF(F6:Q6,"")=20,"",COUNTIF(F6:Q6,"●"))</f>
        <v>1</v>
      </c>
      <c r="T6" s="173">
        <f>IF(COUNTIF(F6:Q6,"")=20,"",COUNTIF(F6:Q6,"△"))</f>
        <v>0</v>
      </c>
      <c r="U6" s="196">
        <f>IF(R6="","",R6*3+T6)</f>
        <v>6</v>
      </c>
      <c r="V6" s="190">
        <f>IF(COUNTIF(F6:Q6,"")=20,"",IF(F7="",0,F7)+IF(I7="",0,I7)+IF(L7="",0,L7)+IF(O7="",0,O7))</f>
        <v>13</v>
      </c>
      <c r="W6" s="190">
        <f>IF(COUNTIF(F6:Q6,"")=20,"",IF(H7="",0,H7)+IF(K7="",0,K7)+IF(N7="",0,N7)+IF(Q7="",0,Q7))</f>
        <v>3</v>
      </c>
      <c r="X6" s="190">
        <f>IF(COUNTIF(F6:Q6,"")=20,"",V6-W6)</f>
        <v>10</v>
      </c>
      <c r="Y6" s="192">
        <f>IF(COUNTIF(F6:Q6,"")=20,"",RANK(Z6,$Z$6:$Z$13,0))</f>
        <v>2</v>
      </c>
      <c r="Z6" s="7">
        <f>IF(COUNTIF(F6:Q6,"")=20,"",IF(U6="",0,U6*10000)+X6*500+V6*10)</f>
        <v>65130</v>
      </c>
      <c r="AC6" s="1"/>
    </row>
    <row r="7" spans="2:29" ht="17.25" customHeight="1">
      <c r="B7" s="174"/>
      <c r="C7" s="178"/>
      <c r="D7" s="179"/>
      <c r="E7" s="180"/>
      <c r="F7" s="184"/>
      <c r="G7" s="185"/>
      <c r="H7" s="186"/>
      <c r="I7" s="54">
        <f>IF(H9="","",H9)</f>
        <v>1</v>
      </c>
      <c r="J7" s="53" t="s">
        <v>10</v>
      </c>
      <c r="K7" s="55">
        <f>IF(F9="","",F9)</f>
        <v>2</v>
      </c>
      <c r="L7" s="54">
        <f>IF(H11="","",H11)</f>
        <v>3</v>
      </c>
      <c r="M7" s="53" t="s">
        <v>10</v>
      </c>
      <c r="N7" s="55">
        <f>IF(F11="","",F11)</f>
        <v>1</v>
      </c>
      <c r="O7" s="54">
        <f>IF(H13="","",H13)</f>
        <v>9</v>
      </c>
      <c r="P7" s="53" t="s">
        <v>10</v>
      </c>
      <c r="Q7" s="55">
        <f>IF(F13="","",F13)</f>
        <v>0</v>
      </c>
      <c r="R7" s="195"/>
      <c r="S7" s="195"/>
      <c r="T7" s="195"/>
      <c r="U7" s="197"/>
      <c r="V7" s="198"/>
      <c r="W7" s="191"/>
      <c r="X7" s="191"/>
      <c r="Y7" s="193"/>
      <c r="Z7" s="7"/>
    </row>
    <row r="8" spans="2:29" ht="17.25" customHeight="1">
      <c r="B8" s="194">
        <v>2</v>
      </c>
      <c r="C8" s="175" t="s">
        <v>120</v>
      </c>
      <c r="D8" s="176"/>
      <c r="E8" s="177"/>
      <c r="F8" s="187" t="str">
        <f>IF(F9&gt;H9,"○",IF(F9&lt;H9,"●",IF(F9="","","△")))</f>
        <v>○</v>
      </c>
      <c r="G8" s="188"/>
      <c r="H8" s="189"/>
      <c r="I8" s="181" t="s">
        <v>9</v>
      </c>
      <c r="J8" s="182"/>
      <c r="K8" s="183"/>
      <c r="L8" s="187" t="str">
        <f>IF(I10="○","●",IF(I10="●","○",IF(I10="","","△")))</f>
        <v>○</v>
      </c>
      <c r="M8" s="188"/>
      <c r="N8" s="189"/>
      <c r="O8" s="187" t="str">
        <f>IF(I12="○","●",IF(I12="●","○",IF(I12="","","△")))</f>
        <v>○</v>
      </c>
      <c r="P8" s="188"/>
      <c r="Q8" s="189"/>
      <c r="R8" s="173">
        <f>IF(COUNTIF(F8:Q8,"")=20,"",COUNTIF(F8:Q8,"○"))</f>
        <v>3</v>
      </c>
      <c r="S8" s="173">
        <f>IF(COUNTIF(F8:Q8,"")=20,"",COUNTIF(F8:Q8,"●"))</f>
        <v>0</v>
      </c>
      <c r="T8" s="173">
        <f>IF(COUNTIF(F8:Q8,"")=20,"",COUNTIF(F8:Q8,"△"))</f>
        <v>0</v>
      </c>
      <c r="U8" s="196">
        <f>IF(R8="","",R8*3+T8)</f>
        <v>9</v>
      </c>
      <c r="V8" s="190">
        <f t="shared" ref="V8" si="0">IF(COUNTIF(F8:Q8,"")=20,"",IF(F9="",0,F9)+IF(I9="",0,I9)+IF(L9="",0,L9)+IF(O9="",0,O9))</f>
        <v>23</v>
      </c>
      <c r="W8" s="190">
        <f t="shared" ref="W8" si="1">IF(COUNTIF(F8:Q8,"")=20,"",IF(H9="",0,H9)+IF(K9="",0,K9)+IF(N9="",0,N9)+IF(Q9="",0,Q9))</f>
        <v>1</v>
      </c>
      <c r="X8" s="190">
        <f t="shared" ref="X8" si="2">IF(COUNTIF(F8:Q8,"")=20,"",V8-W8)</f>
        <v>22</v>
      </c>
      <c r="Y8" s="192">
        <f>IF(COUNTIF(F8:Q8,"")=20,"",RANK(Z8,$Z$6:$Z$13,0))</f>
        <v>1</v>
      </c>
      <c r="Z8" s="7">
        <f>IF(COUNTIF(F8:Q8,"")=20,"",IF(U8="",0,U8*10000)+X8*500+V8*10)</f>
        <v>101230</v>
      </c>
    </row>
    <row r="9" spans="2:29" ht="17.25" customHeight="1">
      <c r="B9" s="174"/>
      <c r="C9" s="178"/>
      <c r="D9" s="179"/>
      <c r="E9" s="180"/>
      <c r="F9" s="47">
        <v>2</v>
      </c>
      <c r="G9" s="53" t="s">
        <v>10</v>
      </c>
      <c r="H9" s="48">
        <v>1</v>
      </c>
      <c r="I9" s="184"/>
      <c r="J9" s="185"/>
      <c r="K9" s="186"/>
      <c r="L9" s="54">
        <v>3</v>
      </c>
      <c r="M9" s="53" t="s">
        <v>10</v>
      </c>
      <c r="N9" s="55">
        <f>IF(I11="","",I11)</f>
        <v>0</v>
      </c>
      <c r="O9" s="54">
        <f>IF(K13="","",K13)</f>
        <v>18</v>
      </c>
      <c r="P9" s="53" t="s">
        <v>10</v>
      </c>
      <c r="Q9" s="55">
        <f>IF(I13="","",I13)</f>
        <v>0</v>
      </c>
      <c r="R9" s="195"/>
      <c r="S9" s="195"/>
      <c r="T9" s="195"/>
      <c r="U9" s="191"/>
      <c r="V9" s="198"/>
      <c r="W9" s="191"/>
      <c r="X9" s="191"/>
      <c r="Y9" s="193"/>
      <c r="Z9" s="7"/>
      <c r="AC9" s="1"/>
    </row>
    <row r="10" spans="2:29" ht="17.25" customHeight="1">
      <c r="B10" s="194">
        <v>3</v>
      </c>
      <c r="C10" s="175" t="s">
        <v>46</v>
      </c>
      <c r="D10" s="176"/>
      <c r="E10" s="177"/>
      <c r="F10" s="187" t="str">
        <f>IF(F11&gt;H11,"○",IF(F11&lt;H11,"●",IF(F11="","","△")))</f>
        <v>●</v>
      </c>
      <c r="G10" s="188"/>
      <c r="H10" s="189"/>
      <c r="I10" s="187" t="str">
        <f>IF(I11&gt;K11,"○",IF(I11&lt;K11,"●",IF(I11="","","△")))</f>
        <v>●</v>
      </c>
      <c r="J10" s="188"/>
      <c r="K10" s="189"/>
      <c r="L10" s="181" t="s">
        <v>9</v>
      </c>
      <c r="M10" s="182"/>
      <c r="N10" s="183"/>
      <c r="O10" s="187" t="str">
        <f>IF(L12="○","●",IF(L12="●","○",IF(L12="","","△")))</f>
        <v>○</v>
      </c>
      <c r="P10" s="188"/>
      <c r="Q10" s="189"/>
      <c r="R10" s="173">
        <f>IF(COUNTIF(F10:Q10,"")=20,"",COUNTIF(F10:Q10,"○"))</f>
        <v>1</v>
      </c>
      <c r="S10" s="173">
        <f>IF(COUNTIF(F10:Q10,"")=20,"",COUNTIF(F10:Q10,"●"))</f>
        <v>2</v>
      </c>
      <c r="T10" s="173">
        <f>IF(COUNTIF(F10:Q10,"")=20,"",COUNTIF(F10:Q10,"△"))</f>
        <v>0</v>
      </c>
      <c r="U10" s="196">
        <f>IF(R10="","",R10*3+T10)</f>
        <v>3</v>
      </c>
      <c r="V10" s="190">
        <f t="shared" ref="V10" si="3">IF(COUNTIF(F10:Q10,"")=20,"",IF(F11="",0,F11)+IF(I11="",0,I11)+IF(L11="",0,L11)+IF(O11="",0,O11))</f>
        <v>7</v>
      </c>
      <c r="W10" s="190">
        <f t="shared" ref="W10" si="4">IF(COUNTIF(F10:Q10,"")=20,"",IF(H11="",0,H11)+IF(K11="",0,K11)+IF(N11="",0,N11)+IF(Q11="",0,Q11))</f>
        <v>6</v>
      </c>
      <c r="X10" s="190">
        <f t="shared" ref="X10" si="5">IF(COUNTIF(F10:Q10,"")=20,"",V10-W10)</f>
        <v>1</v>
      </c>
      <c r="Y10" s="192">
        <f>IF(COUNTIF(F10:Q10,"")=20,"",RANK(Z10,$Z$6:$Z$13,0))</f>
        <v>3</v>
      </c>
      <c r="Z10" s="7">
        <f>IF(COUNTIF(F10:Q10,"")=20,"",IF(U10="",0,U10*10000)+X10*500+V10*10)</f>
        <v>30570</v>
      </c>
      <c r="AC10" s="1"/>
    </row>
    <row r="11" spans="2:29" ht="17.25" customHeight="1">
      <c r="B11" s="174"/>
      <c r="C11" s="178"/>
      <c r="D11" s="179"/>
      <c r="E11" s="180"/>
      <c r="F11" s="47">
        <v>1</v>
      </c>
      <c r="G11" s="53" t="s">
        <v>10</v>
      </c>
      <c r="H11" s="48">
        <v>3</v>
      </c>
      <c r="I11" s="47">
        <v>0</v>
      </c>
      <c r="J11" s="53" t="s">
        <v>10</v>
      </c>
      <c r="K11" s="48">
        <v>3</v>
      </c>
      <c r="L11" s="184"/>
      <c r="M11" s="185"/>
      <c r="N11" s="186"/>
      <c r="O11" s="54">
        <f>IF(N13="","",N13)</f>
        <v>6</v>
      </c>
      <c r="P11" s="53" t="s">
        <v>10</v>
      </c>
      <c r="Q11" s="55">
        <f>IF(L13="","",L13)</f>
        <v>0</v>
      </c>
      <c r="R11" s="195"/>
      <c r="S11" s="195"/>
      <c r="T11" s="195"/>
      <c r="U11" s="191"/>
      <c r="V11" s="198"/>
      <c r="W11" s="191"/>
      <c r="X11" s="191"/>
      <c r="Y11" s="193"/>
      <c r="Z11" s="7"/>
      <c r="AC11" s="1"/>
    </row>
    <row r="12" spans="2:29" ht="17.25" customHeight="1">
      <c r="B12" s="194">
        <v>4</v>
      </c>
      <c r="C12" s="175" t="s">
        <v>62</v>
      </c>
      <c r="D12" s="176"/>
      <c r="E12" s="177"/>
      <c r="F12" s="187" t="str">
        <f>IF(F13&gt;H13,"○",IF(F13&lt;H13,"●",IF(F13="","","△")))</f>
        <v>●</v>
      </c>
      <c r="G12" s="188"/>
      <c r="H12" s="189"/>
      <c r="I12" s="187" t="str">
        <f>IF(I13&gt;K13,"○",IF(I13&lt;K13,"●",IF(I13="","","△")))</f>
        <v>●</v>
      </c>
      <c r="J12" s="188"/>
      <c r="K12" s="189"/>
      <c r="L12" s="187" t="str">
        <f>IF(L13&gt;N13,"○",IF(L13&lt;N13,"●",IF(L13="","","△")))</f>
        <v>●</v>
      </c>
      <c r="M12" s="188"/>
      <c r="N12" s="189"/>
      <c r="O12" s="181" t="s">
        <v>9</v>
      </c>
      <c r="P12" s="182"/>
      <c r="Q12" s="183"/>
      <c r="R12" s="173">
        <f>IF(COUNTIF(F12:Q12,"")=20,"",COUNTIF(F12:Q12,"○"))</f>
        <v>0</v>
      </c>
      <c r="S12" s="173">
        <f>IF(COUNTIF(F12:Q12,"")=20,"",COUNTIF(F12:Q12,"●"))</f>
        <v>3</v>
      </c>
      <c r="T12" s="173">
        <f>IF(COUNTIF(F12:Q12,"")=20,"",COUNTIF(F12:Q12,"△"))</f>
        <v>0</v>
      </c>
      <c r="U12" s="196">
        <f>IF(R12="","",R12*3+T12)</f>
        <v>0</v>
      </c>
      <c r="V12" s="190">
        <f t="shared" ref="V12" si="6">IF(COUNTIF(F12:Q12,"")=20,"",IF(F13="",0,F13)+IF(I13="",0,I13)+IF(L13="",0,L13)+IF(O13="",0,O13))</f>
        <v>0</v>
      </c>
      <c r="W12" s="190">
        <f t="shared" ref="W12" si="7">IF(COUNTIF(F12:Q12,"")=20,"",IF(H13="",0,H13)+IF(K13="",0,K13)+IF(N13="",0,N13)+IF(Q13="",0,Q13))</f>
        <v>33</v>
      </c>
      <c r="X12" s="190">
        <f t="shared" ref="X12" si="8">IF(COUNTIF(F12:Q12,"")=20,"",V12-W12)</f>
        <v>-33</v>
      </c>
      <c r="Y12" s="192">
        <f>IF(COUNTIF(F12:Q12,"")=20,"",RANK(Z12,$Z$6:$Z$13,0))</f>
        <v>4</v>
      </c>
      <c r="Z12" s="7">
        <f>IF(COUNTIF(F12:Q12,"")=20,"",IF(U12="",0,U12*10000)+X12*500+V12*10)</f>
        <v>-16500</v>
      </c>
      <c r="AC12" s="1"/>
    </row>
    <row r="13" spans="2:29" ht="17.25" customHeight="1">
      <c r="B13" s="174"/>
      <c r="C13" s="178"/>
      <c r="D13" s="179"/>
      <c r="E13" s="180"/>
      <c r="F13" s="47">
        <v>0</v>
      </c>
      <c r="G13" s="53" t="s">
        <v>10</v>
      </c>
      <c r="H13" s="48">
        <v>9</v>
      </c>
      <c r="I13" s="47">
        <v>0</v>
      </c>
      <c r="J13" s="53" t="s">
        <v>10</v>
      </c>
      <c r="K13" s="48">
        <v>18</v>
      </c>
      <c r="L13" s="47">
        <v>0</v>
      </c>
      <c r="M13" s="53" t="s">
        <v>10</v>
      </c>
      <c r="N13" s="48">
        <v>6</v>
      </c>
      <c r="O13" s="184"/>
      <c r="P13" s="185"/>
      <c r="Q13" s="186"/>
      <c r="R13" s="195"/>
      <c r="S13" s="195"/>
      <c r="T13" s="195"/>
      <c r="U13" s="197"/>
      <c r="V13" s="198"/>
      <c r="W13" s="191"/>
      <c r="X13" s="191"/>
      <c r="Y13" s="193"/>
      <c r="Z13" s="7"/>
      <c r="AC13" s="1"/>
    </row>
    <row r="14" spans="2:29" ht="17.25" customHeight="1">
      <c r="B14" s="2"/>
      <c r="C14" s="2"/>
      <c r="D14" s="2"/>
      <c r="E14" s="2"/>
      <c r="F14" s="2"/>
      <c r="G14" s="11" t="s">
        <v>23</v>
      </c>
      <c r="H14" s="9"/>
      <c r="I14" s="9"/>
      <c r="J14" s="9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6"/>
    </row>
    <row r="15" spans="2:29" ht="17.25" customHeight="1">
      <c r="B15" s="32" t="s">
        <v>50</v>
      </c>
      <c r="C15" s="2"/>
      <c r="D15" s="2"/>
      <c r="E15" s="2"/>
      <c r="F15" s="2"/>
      <c r="G15" s="11"/>
      <c r="H15" s="9"/>
      <c r="I15" s="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"/>
    </row>
    <row r="16" spans="2:29" ht="17.25" customHeight="1">
      <c r="B16" s="4"/>
      <c r="C16" s="4"/>
      <c r="D16" s="4"/>
      <c r="E16" s="4"/>
      <c r="F16" s="4"/>
      <c r="G16" s="4"/>
      <c r="I16" s="8"/>
      <c r="J16" s="22">
        <v>12</v>
      </c>
      <c r="K16" s="8" t="s">
        <v>11</v>
      </c>
      <c r="L16" s="22">
        <v>23</v>
      </c>
      <c r="M16" s="8" t="s">
        <v>12</v>
      </c>
      <c r="N16" s="156" t="s">
        <v>71</v>
      </c>
      <c r="O16" s="156"/>
      <c r="P16" s="8"/>
      <c r="Q16" s="157" t="s">
        <v>26</v>
      </c>
      <c r="R16" s="157"/>
      <c r="S16" s="157"/>
      <c r="T16" s="157"/>
      <c r="U16" s="157"/>
      <c r="V16" s="157"/>
      <c r="X16" s="8"/>
      <c r="Y16" s="8"/>
      <c r="Z16" s="158" t="s">
        <v>64</v>
      </c>
      <c r="AA16" s="159"/>
      <c r="AB16" s="159"/>
    </row>
    <row r="17" spans="2:29" ht="17.25" customHeight="1">
      <c r="B17" s="199" t="s">
        <v>20</v>
      </c>
      <c r="C17" s="169" t="s">
        <v>24</v>
      </c>
      <c r="D17" s="170"/>
      <c r="E17" s="201"/>
      <c r="F17" s="202" t="s">
        <v>56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203" t="s">
        <v>14</v>
      </c>
      <c r="R17" s="204"/>
      <c r="S17" s="205"/>
      <c r="T17" s="208" t="s">
        <v>17</v>
      </c>
      <c r="U17" s="204"/>
      <c r="V17" s="205"/>
      <c r="W17" s="208" t="s">
        <v>17</v>
      </c>
      <c r="X17" s="204"/>
      <c r="Y17" s="205"/>
      <c r="Z17" s="208" t="s">
        <v>21</v>
      </c>
      <c r="AA17" s="204"/>
      <c r="AB17" s="205"/>
      <c r="AC17" s="1"/>
    </row>
    <row r="18" spans="2:29" ht="17.25" customHeight="1">
      <c r="B18" s="200"/>
      <c r="C18" s="166" t="s">
        <v>25</v>
      </c>
      <c r="D18" s="167"/>
      <c r="E18" s="210"/>
      <c r="F18" s="211" t="s">
        <v>22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8"/>
      <c r="Q18" s="206"/>
      <c r="R18" s="172"/>
      <c r="S18" s="207"/>
      <c r="T18" s="209"/>
      <c r="U18" s="172"/>
      <c r="V18" s="207"/>
      <c r="W18" s="209"/>
      <c r="X18" s="172"/>
      <c r="Y18" s="207"/>
      <c r="Z18" s="209"/>
      <c r="AA18" s="172"/>
      <c r="AB18" s="207"/>
    </row>
    <row r="19" spans="2:29" s="2" customFormat="1" ht="17.25" customHeight="1">
      <c r="B19" s="49">
        <v>1</v>
      </c>
      <c r="C19" s="212">
        <v>0.58333333333333337</v>
      </c>
      <c r="D19" s="213"/>
      <c r="E19" s="214"/>
      <c r="F19" s="215" t="s">
        <v>91</v>
      </c>
      <c r="G19" s="216"/>
      <c r="H19" s="216"/>
      <c r="I19" s="217"/>
      <c r="J19" s="80">
        <v>4</v>
      </c>
      <c r="K19" s="43" t="s">
        <v>15</v>
      </c>
      <c r="L19" s="43">
        <v>0</v>
      </c>
      <c r="M19" s="215" t="s">
        <v>92</v>
      </c>
      <c r="N19" s="216"/>
      <c r="O19" s="216"/>
      <c r="P19" s="218"/>
      <c r="Q19" s="219" t="s">
        <v>93</v>
      </c>
      <c r="R19" s="216"/>
      <c r="S19" s="217"/>
      <c r="T19" s="215" t="s">
        <v>127</v>
      </c>
      <c r="U19" s="216"/>
      <c r="V19" s="217"/>
      <c r="W19" s="215" t="s">
        <v>127</v>
      </c>
      <c r="X19" s="216"/>
      <c r="Y19" s="217"/>
      <c r="Z19" s="215" t="str">
        <f>IF(Q19="","",Q19)</f>
        <v>サザン</v>
      </c>
      <c r="AA19" s="216"/>
      <c r="AB19" s="217"/>
      <c r="AC19" s="19">
        <f>IF(Z$16="20-5-20",0.0347222222222222,IF(Z$16="15-5-15",0.0277777777777778,0.0208333333333333))</f>
        <v>3.4722222222222203E-2</v>
      </c>
    </row>
    <row r="20" spans="2:29" s="2" customFormat="1" ht="17.25" customHeight="1">
      <c r="B20" s="20">
        <f>B19+1</f>
        <v>2</v>
      </c>
      <c r="C20" s="220">
        <f t="shared" ref="C20:C21" si="9">C19+AC19</f>
        <v>0.61805555555555558</v>
      </c>
      <c r="D20" s="221"/>
      <c r="E20" s="222"/>
      <c r="F20" s="141" t="s">
        <v>47</v>
      </c>
      <c r="G20" s="139"/>
      <c r="H20" s="139"/>
      <c r="I20" s="140"/>
      <c r="J20" s="79">
        <v>0</v>
      </c>
      <c r="K20" s="77" t="s">
        <v>15</v>
      </c>
      <c r="L20" s="78">
        <v>4</v>
      </c>
      <c r="M20" s="138" t="s">
        <v>87</v>
      </c>
      <c r="N20" s="139"/>
      <c r="O20" s="139"/>
      <c r="P20" s="142"/>
      <c r="Q20" s="138" t="s">
        <v>128</v>
      </c>
      <c r="R20" s="139"/>
      <c r="S20" s="140"/>
      <c r="T20" s="141" t="s">
        <v>93</v>
      </c>
      <c r="U20" s="139"/>
      <c r="V20" s="140"/>
      <c r="W20" s="141" t="s">
        <v>93</v>
      </c>
      <c r="X20" s="139"/>
      <c r="Y20" s="140"/>
      <c r="Z20" s="141" t="str">
        <f t="shared" ref="Z20:Z21" si="10">IF(Q20="","",Q20)</f>
        <v>みずきSC‐B</v>
      </c>
      <c r="AA20" s="139"/>
      <c r="AB20" s="140"/>
      <c r="AC20" s="19">
        <f t="shared" ref="AC20:AC21" si="11">IF(Z$16="20-5-20",0.0347222222222222,IF(Z$16="15-5-15",0.0277777777777778,0.0208333333333333))</f>
        <v>3.4722222222222203E-2</v>
      </c>
    </row>
    <row r="21" spans="2:29" s="2" customFormat="1" ht="17.25" customHeight="1">
      <c r="B21" s="20">
        <f t="shared" ref="B21" si="12">B20+1</f>
        <v>3</v>
      </c>
      <c r="C21" s="220">
        <f t="shared" si="9"/>
        <v>0.65277777777777779</v>
      </c>
      <c r="D21" s="221"/>
      <c r="E21" s="222"/>
      <c r="F21" s="215" t="s">
        <v>126</v>
      </c>
      <c r="G21" s="216"/>
      <c r="H21" s="216"/>
      <c r="I21" s="217"/>
      <c r="J21" s="80">
        <v>0</v>
      </c>
      <c r="K21" s="43" t="s">
        <v>15</v>
      </c>
      <c r="L21" s="43">
        <v>2</v>
      </c>
      <c r="M21" s="219" t="s">
        <v>125</v>
      </c>
      <c r="N21" s="216"/>
      <c r="O21" s="216"/>
      <c r="P21" s="218"/>
      <c r="Q21" s="219" t="s">
        <v>93</v>
      </c>
      <c r="R21" s="216"/>
      <c r="S21" s="217"/>
      <c r="T21" s="215" t="s">
        <v>124</v>
      </c>
      <c r="U21" s="216"/>
      <c r="V21" s="217"/>
      <c r="W21" s="215" t="s">
        <v>124</v>
      </c>
      <c r="X21" s="216"/>
      <c r="Y21" s="217"/>
      <c r="Z21" s="215" t="str">
        <f t="shared" si="10"/>
        <v>サザン</v>
      </c>
      <c r="AA21" s="216"/>
      <c r="AB21" s="217"/>
      <c r="AC21" s="19">
        <f t="shared" si="11"/>
        <v>3.4722222222222203E-2</v>
      </c>
    </row>
    <row r="22" spans="2:29" ht="17.25" customHeight="1">
      <c r="C22" s="223">
        <f>C21+AC21</f>
        <v>0.6875</v>
      </c>
      <c r="D22" s="223"/>
      <c r="E22" s="223"/>
      <c r="F22" s="23" t="s">
        <v>27</v>
      </c>
    </row>
    <row r="23" spans="2:29" ht="17.25" customHeight="1">
      <c r="B23" s="4"/>
      <c r="C23" s="4"/>
      <c r="D23" s="4"/>
      <c r="E23" s="4"/>
      <c r="F23" s="4"/>
      <c r="G23" s="4"/>
      <c r="I23" s="8"/>
      <c r="J23" s="22">
        <v>1</v>
      </c>
      <c r="K23" s="8" t="s">
        <v>11</v>
      </c>
      <c r="L23" s="22">
        <v>20</v>
      </c>
      <c r="M23" s="8" t="s">
        <v>12</v>
      </c>
      <c r="N23" s="156" t="s">
        <v>71</v>
      </c>
      <c r="O23" s="156"/>
      <c r="P23" s="8"/>
      <c r="Q23" s="157" t="s">
        <v>61</v>
      </c>
      <c r="R23" s="157"/>
      <c r="S23" s="157"/>
      <c r="T23" s="157"/>
      <c r="U23" s="157"/>
      <c r="V23" s="157"/>
      <c r="X23" s="8"/>
      <c r="Y23" s="8"/>
      <c r="Z23" s="158" t="s">
        <v>64</v>
      </c>
      <c r="AA23" s="159"/>
      <c r="AB23" s="159"/>
    </row>
    <row r="24" spans="2:29" ht="17.25" customHeight="1">
      <c r="B24" s="199" t="s">
        <v>20</v>
      </c>
      <c r="C24" s="169" t="s">
        <v>69</v>
      </c>
      <c r="D24" s="170"/>
      <c r="E24" s="201"/>
      <c r="F24" s="202" t="s">
        <v>57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1"/>
      <c r="Q24" s="203" t="s">
        <v>14</v>
      </c>
      <c r="R24" s="204"/>
      <c r="S24" s="205"/>
      <c r="T24" s="208" t="s">
        <v>17</v>
      </c>
      <c r="U24" s="204"/>
      <c r="V24" s="205"/>
      <c r="W24" s="208" t="s">
        <v>17</v>
      </c>
      <c r="X24" s="204"/>
      <c r="Y24" s="205"/>
      <c r="Z24" s="208" t="s">
        <v>21</v>
      </c>
      <c r="AA24" s="204"/>
      <c r="AB24" s="205"/>
      <c r="AC24" s="1"/>
    </row>
    <row r="25" spans="2:29" ht="17.25" customHeight="1">
      <c r="B25" s="200"/>
      <c r="C25" s="166" t="s">
        <v>25</v>
      </c>
      <c r="D25" s="167"/>
      <c r="E25" s="210"/>
      <c r="F25" s="211" t="s">
        <v>22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8"/>
      <c r="Q25" s="206"/>
      <c r="R25" s="172"/>
      <c r="S25" s="207"/>
      <c r="T25" s="209"/>
      <c r="U25" s="172"/>
      <c r="V25" s="207"/>
      <c r="W25" s="209"/>
      <c r="X25" s="172"/>
      <c r="Y25" s="207"/>
      <c r="Z25" s="209"/>
      <c r="AA25" s="172"/>
      <c r="AB25" s="207"/>
    </row>
    <row r="26" spans="2:29" s="2" customFormat="1" ht="17.25" customHeight="1">
      <c r="B26" s="49">
        <v>1</v>
      </c>
      <c r="C26" s="151">
        <v>0.375</v>
      </c>
      <c r="D26" s="152"/>
      <c r="E26" s="153"/>
      <c r="F26" s="141" t="s">
        <v>48</v>
      </c>
      <c r="G26" s="139"/>
      <c r="H26" s="139"/>
      <c r="I26" s="140"/>
      <c r="J26" s="108">
        <v>3</v>
      </c>
      <c r="K26" s="61" t="s">
        <v>15</v>
      </c>
      <c r="L26" s="107">
        <v>0</v>
      </c>
      <c r="M26" s="141" t="s">
        <v>46</v>
      </c>
      <c r="N26" s="139"/>
      <c r="O26" s="139"/>
      <c r="P26" s="142"/>
      <c r="Q26" s="138" t="s">
        <v>93</v>
      </c>
      <c r="R26" s="139"/>
      <c r="S26" s="140"/>
      <c r="T26" s="141" t="s">
        <v>131</v>
      </c>
      <c r="U26" s="139"/>
      <c r="V26" s="140"/>
      <c r="W26" s="141" t="str">
        <f>IF(T26="","",T26)</f>
        <v>藤の木-B</v>
      </c>
      <c r="X26" s="139"/>
      <c r="Y26" s="140"/>
      <c r="Z26" s="141" t="str">
        <f>IF(Q26="","",Q26)</f>
        <v>サザン</v>
      </c>
      <c r="AA26" s="139"/>
      <c r="AB26" s="140"/>
      <c r="AC26" s="19">
        <f>IF(Z$23="20-5-20",0.0347222222222222,IF(Z$23="15-5-15",0.0277777777777778,0.0208333333333333))</f>
        <v>3.4722222222222203E-2</v>
      </c>
    </row>
    <row r="27" spans="2:29" s="2" customFormat="1" ht="17.25" customHeight="1">
      <c r="B27" s="20">
        <f t="shared" ref="B27:B29" si="13">B26+1</f>
        <v>2</v>
      </c>
      <c r="C27" s="135">
        <f>C26+AC26</f>
        <v>0.40972222222222221</v>
      </c>
      <c r="D27" s="136"/>
      <c r="E27" s="137"/>
      <c r="F27" s="146" t="s">
        <v>88</v>
      </c>
      <c r="G27" s="147"/>
      <c r="H27" s="147"/>
      <c r="I27" s="148"/>
      <c r="J27" s="84"/>
      <c r="K27" s="85" t="s">
        <v>15</v>
      </c>
      <c r="L27" s="85"/>
      <c r="M27" s="149" t="s">
        <v>47</v>
      </c>
      <c r="N27" s="147"/>
      <c r="O27" s="147"/>
      <c r="P27" s="150"/>
      <c r="Q27" s="149" t="s">
        <v>133</v>
      </c>
      <c r="R27" s="147"/>
      <c r="S27" s="148"/>
      <c r="T27" s="146"/>
      <c r="U27" s="147"/>
      <c r="V27" s="148"/>
      <c r="W27" s="146" t="str">
        <f t="shared" ref="W27:W29" si="14">IF(T27="","",T27)</f>
        <v/>
      </c>
      <c r="X27" s="147"/>
      <c r="Y27" s="148"/>
      <c r="Z27" s="146"/>
      <c r="AA27" s="147"/>
      <c r="AB27" s="148"/>
      <c r="AC27" s="19">
        <f t="shared" ref="AC27:AC34" si="15">IF(Z$23="20-5-20",0.0347222222222222,IF(Z$23="15-5-15",0.0277777777777778,0.0208333333333333))</f>
        <v>3.4722222222222203E-2</v>
      </c>
    </row>
    <row r="28" spans="2:29" s="2" customFormat="1" ht="17.25" customHeight="1">
      <c r="B28" s="20">
        <f t="shared" si="13"/>
        <v>3</v>
      </c>
      <c r="C28" s="135">
        <f t="shared" ref="C28" si="16">C27+AC27</f>
        <v>0.44444444444444442</v>
      </c>
      <c r="D28" s="136"/>
      <c r="E28" s="137"/>
      <c r="F28" s="146" t="s">
        <v>129</v>
      </c>
      <c r="G28" s="147"/>
      <c r="H28" s="147"/>
      <c r="I28" s="148"/>
      <c r="J28" s="84"/>
      <c r="K28" s="85" t="s">
        <v>15</v>
      </c>
      <c r="L28" s="85"/>
      <c r="M28" s="149" t="s">
        <v>148</v>
      </c>
      <c r="N28" s="147"/>
      <c r="O28" s="147"/>
      <c r="P28" s="150"/>
      <c r="Q28" s="149" t="s">
        <v>142</v>
      </c>
      <c r="R28" s="147"/>
      <c r="S28" s="148"/>
      <c r="T28" s="146"/>
      <c r="U28" s="147"/>
      <c r="V28" s="148"/>
      <c r="W28" s="146" t="str">
        <f t="shared" si="14"/>
        <v/>
      </c>
      <c r="X28" s="147"/>
      <c r="Y28" s="148"/>
      <c r="Z28" s="146"/>
      <c r="AA28" s="147"/>
      <c r="AB28" s="148"/>
      <c r="AC28" s="19">
        <f t="shared" si="15"/>
        <v>3.4722222222222203E-2</v>
      </c>
    </row>
    <row r="29" spans="2:29" s="2" customFormat="1" ht="17.25" customHeight="1">
      <c r="B29" s="20">
        <f t="shared" si="13"/>
        <v>4</v>
      </c>
      <c r="C29" s="135">
        <f>C28+AC28</f>
        <v>0.47916666666666663</v>
      </c>
      <c r="D29" s="136"/>
      <c r="E29" s="137"/>
      <c r="F29" s="141" t="s">
        <v>122</v>
      </c>
      <c r="G29" s="139"/>
      <c r="H29" s="139"/>
      <c r="I29" s="140"/>
      <c r="J29" s="108">
        <v>1</v>
      </c>
      <c r="K29" s="52" t="s">
        <v>15</v>
      </c>
      <c r="L29" s="51">
        <v>2</v>
      </c>
      <c r="M29" s="138" t="s">
        <v>123</v>
      </c>
      <c r="N29" s="139"/>
      <c r="O29" s="139"/>
      <c r="P29" s="142"/>
      <c r="Q29" s="138" t="s">
        <v>133</v>
      </c>
      <c r="R29" s="139"/>
      <c r="S29" s="140"/>
      <c r="T29" s="141" t="s">
        <v>132</v>
      </c>
      <c r="U29" s="139"/>
      <c r="V29" s="140"/>
      <c r="W29" s="141" t="str">
        <f t="shared" si="14"/>
        <v>みずき-A</v>
      </c>
      <c r="X29" s="139"/>
      <c r="Y29" s="140"/>
      <c r="Z29" s="141" t="str">
        <f t="shared" ref="Z29" si="17">IF(Q29="","",Q29)</f>
        <v>藤の木-A</v>
      </c>
      <c r="AA29" s="139"/>
      <c r="AB29" s="140"/>
      <c r="AC29" s="19">
        <f t="shared" si="15"/>
        <v>3.4722222222222203E-2</v>
      </c>
    </row>
    <row r="30" spans="2:29" s="2" customFormat="1" ht="17.25" customHeight="1">
      <c r="B30" s="20">
        <v>5</v>
      </c>
      <c r="C30" s="135">
        <f>C29+AC28</f>
        <v>0.51388888888888884</v>
      </c>
      <c r="D30" s="136"/>
      <c r="E30" s="137"/>
      <c r="F30" s="146" t="s">
        <v>125</v>
      </c>
      <c r="G30" s="147"/>
      <c r="H30" s="147"/>
      <c r="I30" s="148"/>
      <c r="J30" s="84"/>
      <c r="K30" s="85" t="s">
        <v>15</v>
      </c>
      <c r="L30" s="85"/>
      <c r="M30" s="149" t="s">
        <v>126</v>
      </c>
      <c r="N30" s="147"/>
      <c r="O30" s="147"/>
      <c r="P30" s="150"/>
      <c r="Q30" s="149" t="s">
        <v>150</v>
      </c>
      <c r="R30" s="147"/>
      <c r="S30" s="148"/>
      <c r="T30" s="146"/>
      <c r="U30" s="147"/>
      <c r="V30" s="148"/>
      <c r="W30" s="146" t="str">
        <f t="shared" ref="W30" si="18">IF(T30="","",T30)</f>
        <v/>
      </c>
      <c r="X30" s="147"/>
      <c r="Y30" s="148"/>
      <c r="Z30" s="146"/>
      <c r="AA30" s="147"/>
      <c r="AB30" s="148"/>
      <c r="AC30" s="19">
        <f t="shared" ref="AC30" si="19">IF(Z$23="20-5-20",0.0347222222222222,IF(Z$23="15-5-15",0.0277777777777778,0.0208333333333333))</f>
        <v>3.4722222222222203E-2</v>
      </c>
    </row>
    <row r="31" spans="2:29" s="2" customFormat="1" ht="17.25" customHeight="1">
      <c r="B31" s="20">
        <v>6</v>
      </c>
      <c r="C31" s="135">
        <f>C30+AC29</f>
        <v>0.54861111111111105</v>
      </c>
      <c r="D31" s="136"/>
      <c r="E31" s="137"/>
      <c r="F31" s="146" t="s">
        <v>120</v>
      </c>
      <c r="G31" s="147"/>
      <c r="H31" s="147"/>
      <c r="I31" s="148"/>
      <c r="J31" s="84"/>
      <c r="K31" s="85" t="s">
        <v>15</v>
      </c>
      <c r="L31" s="85"/>
      <c r="M31" s="149" t="s">
        <v>87</v>
      </c>
      <c r="N31" s="147"/>
      <c r="O31" s="147"/>
      <c r="P31" s="150"/>
      <c r="Q31" s="149" t="s">
        <v>142</v>
      </c>
      <c r="R31" s="147"/>
      <c r="S31" s="148"/>
      <c r="T31" s="146"/>
      <c r="U31" s="147"/>
      <c r="V31" s="148"/>
      <c r="W31" s="146"/>
      <c r="X31" s="147"/>
      <c r="Y31" s="148"/>
      <c r="Z31" s="146"/>
      <c r="AA31" s="147"/>
      <c r="AB31" s="148"/>
      <c r="AC31" s="19">
        <f t="shared" ref="AC31" si="20">IF(Z$23="20-5-20",0.0347222222222222,IF(Z$23="15-5-15",0.0277777777777778,0.0208333333333333))</f>
        <v>3.4722222222222203E-2</v>
      </c>
    </row>
    <row r="32" spans="2:29" s="2" customFormat="1" ht="17.25" customHeight="1">
      <c r="B32" s="20">
        <v>7</v>
      </c>
      <c r="C32" s="135">
        <f>C31+AC30</f>
        <v>0.58333333333333326</v>
      </c>
      <c r="D32" s="136"/>
      <c r="E32" s="137"/>
      <c r="F32" s="141" t="s">
        <v>46</v>
      </c>
      <c r="G32" s="139"/>
      <c r="H32" s="139"/>
      <c r="I32" s="140"/>
      <c r="J32" s="108">
        <v>1</v>
      </c>
      <c r="K32" s="103" t="s">
        <v>15</v>
      </c>
      <c r="L32" s="106">
        <v>3</v>
      </c>
      <c r="M32" s="138" t="s">
        <v>19</v>
      </c>
      <c r="N32" s="139"/>
      <c r="O32" s="139"/>
      <c r="P32" s="142"/>
      <c r="Q32" s="138" t="s">
        <v>132</v>
      </c>
      <c r="R32" s="139"/>
      <c r="S32" s="140"/>
      <c r="T32" s="141" t="s">
        <v>96</v>
      </c>
      <c r="U32" s="139"/>
      <c r="V32" s="140"/>
      <c r="W32" s="141" t="str">
        <f t="shared" ref="W32:W33" si="21">IF(T32="","",T32)</f>
        <v>バディー</v>
      </c>
      <c r="X32" s="139"/>
      <c r="Y32" s="140"/>
      <c r="Z32" s="141" t="str">
        <f t="shared" ref="Z32" si="22">IF(Q32="","",Q32)</f>
        <v>みずき-A</v>
      </c>
      <c r="AA32" s="139"/>
      <c r="AB32" s="140"/>
      <c r="AC32" s="19">
        <f t="shared" ref="AC32:AC33" si="23">IF(Z$23="20-5-20",0.0347222222222222,IF(Z$23="15-5-15",0.0277777777777778,0.0208333333333333))</f>
        <v>3.4722222222222203E-2</v>
      </c>
    </row>
    <row r="33" spans="2:29" s="2" customFormat="1" ht="17.25" customHeight="1">
      <c r="B33" s="20">
        <v>8</v>
      </c>
      <c r="C33" s="135">
        <f>C32+AC28</f>
        <v>0.61805555555555547</v>
      </c>
      <c r="D33" s="136"/>
      <c r="E33" s="137"/>
      <c r="F33" s="146" t="s">
        <v>137</v>
      </c>
      <c r="G33" s="147"/>
      <c r="H33" s="147"/>
      <c r="I33" s="148"/>
      <c r="J33" s="84"/>
      <c r="K33" s="85" t="s">
        <v>15</v>
      </c>
      <c r="L33" s="85"/>
      <c r="M33" s="149" t="s">
        <v>139</v>
      </c>
      <c r="N33" s="147"/>
      <c r="O33" s="147"/>
      <c r="P33" s="150"/>
      <c r="Q33" s="149" t="s">
        <v>145</v>
      </c>
      <c r="R33" s="147"/>
      <c r="S33" s="148"/>
      <c r="T33" s="146"/>
      <c r="U33" s="147"/>
      <c r="V33" s="148"/>
      <c r="W33" s="146" t="str">
        <f t="shared" si="21"/>
        <v/>
      </c>
      <c r="X33" s="147"/>
      <c r="Y33" s="148"/>
      <c r="Z33" s="146"/>
      <c r="AA33" s="147"/>
      <c r="AB33" s="148"/>
      <c r="AC33" s="19">
        <f t="shared" si="23"/>
        <v>3.4722222222222203E-2</v>
      </c>
    </row>
    <row r="34" spans="2:29" s="2" customFormat="1" ht="17.25" customHeight="1">
      <c r="B34" s="20">
        <v>9</v>
      </c>
      <c r="C34" s="135"/>
      <c r="D34" s="136"/>
      <c r="E34" s="137"/>
      <c r="F34" s="141"/>
      <c r="G34" s="139"/>
      <c r="H34" s="139"/>
      <c r="I34" s="140"/>
      <c r="J34" s="82"/>
      <c r="K34" s="83" t="s">
        <v>15</v>
      </c>
      <c r="L34" s="83"/>
      <c r="M34" s="138"/>
      <c r="N34" s="139"/>
      <c r="O34" s="139"/>
      <c r="P34" s="142"/>
      <c r="Q34" s="138"/>
      <c r="R34" s="139"/>
      <c r="S34" s="140"/>
      <c r="T34" s="141"/>
      <c r="U34" s="139"/>
      <c r="V34" s="140"/>
      <c r="W34" s="141" t="str">
        <f t="shared" ref="W34" si="24">IF(T34="","",T34)</f>
        <v/>
      </c>
      <c r="X34" s="139"/>
      <c r="Y34" s="140"/>
      <c r="Z34" s="141" t="str">
        <f t="shared" ref="Z34" si="25">IF(Q34="","",Q34)</f>
        <v/>
      </c>
      <c r="AA34" s="139"/>
      <c r="AB34" s="140"/>
      <c r="AC34" s="19">
        <f t="shared" si="15"/>
        <v>3.4722222222222203E-2</v>
      </c>
    </row>
    <row r="35" spans="2:29" ht="17.25" customHeight="1">
      <c r="C35" s="154">
        <f>C33+AC34</f>
        <v>0.65277777777777768</v>
      </c>
      <c r="D35" s="154"/>
      <c r="E35" s="154"/>
      <c r="F35" s="23" t="s">
        <v>27</v>
      </c>
      <c r="G35" s="155"/>
      <c r="H35" s="155"/>
      <c r="I35" s="155"/>
      <c r="J35" s="155"/>
      <c r="K35" s="155"/>
      <c r="L35" s="155"/>
      <c r="M35" s="155"/>
      <c r="N35" s="155"/>
      <c r="Q35" s="88"/>
      <c r="R35" s="88"/>
      <c r="S35" s="88"/>
      <c r="T35" s="204" t="s">
        <v>151</v>
      </c>
      <c r="U35" s="204"/>
    </row>
    <row r="36" spans="2:29" ht="17.25" customHeight="1">
      <c r="C36" s="87"/>
      <c r="D36" s="87"/>
      <c r="E36" s="87"/>
      <c r="F36" s="23"/>
      <c r="G36" s="89"/>
      <c r="H36" s="89"/>
      <c r="I36" s="89"/>
      <c r="J36" s="89"/>
      <c r="K36" s="89"/>
      <c r="L36" s="89"/>
      <c r="M36" s="89"/>
      <c r="N36" s="89"/>
    </row>
    <row r="37" spans="2:29" ht="17.25" customHeight="1">
      <c r="B37" s="4"/>
      <c r="C37" s="4"/>
      <c r="D37" s="4"/>
      <c r="E37" s="4"/>
      <c r="F37" s="4"/>
      <c r="G37" s="4"/>
      <c r="I37" s="8"/>
      <c r="J37" s="22">
        <v>1</v>
      </c>
      <c r="K37" s="8" t="s">
        <v>11</v>
      </c>
      <c r="L37" s="22">
        <v>21</v>
      </c>
      <c r="M37" s="8" t="s">
        <v>12</v>
      </c>
      <c r="N37" s="156" t="s">
        <v>89</v>
      </c>
      <c r="O37" s="156"/>
      <c r="P37" s="8"/>
      <c r="Q37" s="157" t="s">
        <v>61</v>
      </c>
      <c r="R37" s="157"/>
      <c r="S37" s="157"/>
      <c r="T37" s="157"/>
      <c r="U37" s="157"/>
      <c r="V37" s="157"/>
      <c r="X37" s="8"/>
      <c r="Y37" s="8"/>
      <c r="Z37" s="158" t="s">
        <v>64</v>
      </c>
      <c r="AA37" s="159"/>
      <c r="AB37" s="159"/>
    </row>
    <row r="38" spans="2:29" ht="17.25" customHeight="1">
      <c r="B38" s="199" t="s">
        <v>20</v>
      </c>
      <c r="C38" s="169" t="s">
        <v>72</v>
      </c>
      <c r="D38" s="170"/>
      <c r="E38" s="201"/>
      <c r="F38" s="202" t="s">
        <v>154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71"/>
      <c r="Q38" s="203" t="s">
        <v>14</v>
      </c>
      <c r="R38" s="204"/>
      <c r="S38" s="205"/>
      <c r="T38" s="208" t="s">
        <v>17</v>
      </c>
      <c r="U38" s="204"/>
      <c r="V38" s="205"/>
      <c r="W38" s="208" t="s">
        <v>17</v>
      </c>
      <c r="X38" s="204"/>
      <c r="Y38" s="205"/>
      <c r="Z38" s="208" t="s">
        <v>21</v>
      </c>
      <c r="AA38" s="204"/>
      <c r="AB38" s="205"/>
    </row>
    <row r="39" spans="2:29" ht="17.25" customHeight="1">
      <c r="B39" s="200"/>
      <c r="C39" s="166" t="s">
        <v>25</v>
      </c>
      <c r="D39" s="167"/>
      <c r="E39" s="210"/>
      <c r="F39" s="211" t="s">
        <v>22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8"/>
      <c r="Q39" s="206"/>
      <c r="R39" s="172"/>
      <c r="S39" s="207"/>
      <c r="T39" s="209"/>
      <c r="U39" s="172"/>
      <c r="V39" s="207"/>
      <c r="W39" s="209"/>
      <c r="X39" s="172"/>
      <c r="Y39" s="207"/>
      <c r="Z39" s="209"/>
      <c r="AA39" s="172"/>
      <c r="AB39" s="207"/>
    </row>
    <row r="40" spans="2:29" ht="17.25" customHeight="1">
      <c r="B40" s="49">
        <v>1</v>
      </c>
      <c r="C40" s="151">
        <v>0.375</v>
      </c>
      <c r="D40" s="152"/>
      <c r="E40" s="153"/>
      <c r="F40" s="141" t="s">
        <v>135</v>
      </c>
      <c r="G40" s="139"/>
      <c r="H40" s="139"/>
      <c r="I40" s="140"/>
      <c r="J40" s="60">
        <v>9</v>
      </c>
      <c r="K40" s="61" t="s">
        <v>15</v>
      </c>
      <c r="L40" s="58">
        <v>0</v>
      </c>
      <c r="M40" s="138" t="s">
        <v>63</v>
      </c>
      <c r="N40" s="139"/>
      <c r="O40" s="139"/>
      <c r="P40" s="142"/>
      <c r="Q40" s="138" t="s">
        <v>141</v>
      </c>
      <c r="R40" s="139"/>
      <c r="S40" s="140"/>
      <c r="T40" s="141" t="s">
        <v>130</v>
      </c>
      <c r="U40" s="139"/>
      <c r="V40" s="140"/>
      <c r="W40" s="141" t="str">
        <f>IF(T40="","",T40)</f>
        <v>六ッ川-A</v>
      </c>
      <c r="X40" s="139"/>
      <c r="Y40" s="140"/>
      <c r="Z40" s="141" t="str">
        <f>IF(Q40="","",Q40)</f>
        <v>みずき-A</v>
      </c>
      <c r="AA40" s="139"/>
      <c r="AB40" s="140"/>
      <c r="AC40" s="19">
        <f t="shared" ref="AC40:AC42" si="26">IF(Z$23="20-5-20",0.0347222222222222,IF(Z$23="15-5-15",0.0277777777777778,0.0208333333333333))</f>
        <v>3.4722222222222203E-2</v>
      </c>
    </row>
    <row r="41" spans="2:29" ht="17.25" customHeight="1">
      <c r="B41" s="49">
        <v>2</v>
      </c>
      <c r="C41" s="135">
        <f t="shared" ref="C41:C42" si="27">C40+AC40</f>
        <v>0.40972222222222221</v>
      </c>
      <c r="D41" s="136"/>
      <c r="E41" s="137"/>
      <c r="F41" s="160" t="s">
        <v>136</v>
      </c>
      <c r="G41" s="161"/>
      <c r="H41" s="161"/>
      <c r="I41" s="162"/>
      <c r="J41" s="60">
        <v>1</v>
      </c>
      <c r="K41" s="57" t="s">
        <v>15</v>
      </c>
      <c r="L41" s="56">
        <v>3</v>
      </c>
      <c r="M41" s="163" t="s">
        <v>137</v>
      </c>
      <c r="N41" s="161"/>
      <c r="O41" s="161"/>
      <c r="P41" s="164"/>
      <c r="Q41" s="163" t="s">
        <v>142</v>
      </c>
      <c r="R41" s="161"/>
      <c r="S41" s="162"/>
      <c r="T41" s="160" t="s">
        <v>144</v>
      </c>
      <c r="U41" s="161"/>
      <c r="V41" s="162"/>
      <c r="W41" s="160" t="s">
        <v>158</v>
      </c>
      <c r="X41" s="161"/>
      <c r="Y41" s="162"/>
      <c r="Z41" s="141" t="str">
        <f>IF(Q41="","",Q41)</f>
        <v>サザン</v>
      </c>
      <c r="AA41" s="139"/>
      <c r="AB41" s="140"/>
      <c r="AC41" s="19">
        <f t="shared" si="26"/>
        <v>3.4722222222222203E-2</v>
      </c>
    </row>
    <row r="42" spans="2:29" s="2" customFormat="1" ht="17.25" customHeight="1">
      <c r="B42" s="20">
        <f t="shared" ref="B42" si="28">B41+1</f>
        <v>3</v>
      </c>
      <c r="C42" s="135">
        <f t="shared" si="27"/>
        <v>0.44444444444444442</v>
      </c>
      <c r="D42" s="136"/>
      <c r="E42" s="137"/>
      <c r="F42" s="160"/>
      <c r="G42" s="161"/>
      <c r="H42" s="161"/>
      <c r="I42" s="162"/>
      <c r="J42" s="60"/>
      <c r="K42" s="57" t="s">
        <v>15</v>
      </c>
      <c r="L42" s="56"/>
      <c r="M42" s="163"/>
      <c r="N42" s="161"/>
      <c r="O42" s="161"/>
      <c r="P42" s="164"/>
      <c r="Q42" s="163"/>
      <c r="R42" s="161"/>
      <c r="S42" s="162"/>
      <c r="T42" s="160"/>
      <c r="U42" s="161"/>
      <c r="V42" s="162"/>
      <c r="W42" s="160" t="str">
        <f t="shared" ref="W42" si="29">IF(T42="","",T42)</f>
        <v/>
      </c>
      <c r="X42" s="161"/>
      <c r="Y42" s="162"/>
      <c r="Z42" s="141" t="str">
        <f>IF(Q42="","",Q42)</f>
        <v/>
      </c>
      <c r="AA42" s="139"/>
      <c r="AB42" s="140"/>
      <c r="AC42" s="19">
        <f t="shared" si="26"/>
        <v>3.4722222222222203E-2</v>
      </c>
    </row>
    <row r="43" spans="2:29" ht="17.25" customHeight="1">
      <c r="C43" s="154">
        <f>C42+AC42</f>
        <v>0.47916666666666663</v>
      </c>
      <c r="D43" s="154"/>
      <c r="E43" s="154"/>
      <c r="F43" s="23" t="s">
        <v>27</v>
      </c>
      <c r="J43" s="2"/>
      <c r="M43" s="23"/>
    </row>
    <row r="44" spans="2:29" ht="17.25" customHeight="1">
      <c r="C44" s="87"/>
      <c r="D44" s="87"/>
      <c r="E44" s="87"/>
      <c r="F44" s="23"/>
      <c r="J44" s="2"/>
      <c r="M44" s="23"/>
    </row>
    <row r="45" spans="2:29" ht="17.25" customHeight="1">
      <c r="B45" s="4"/>
      <c r="C45" s="4"/>
      <c r="D45" s="4"/>
      <c r="E45" s="4"/>
      <c r="F45" s="4"/>
      <c r="G45" s="4"/>
      <c r="I45" s="8"/>
      <c r="J45" s="22">
        <v>1</v>
      </c>
      <c r="K45" s="8" t="s">
        <v>11</v>
      </c>
      <c r="L45" s="22">
        <v>27</v>
      </c>
      <c r="M45" s="8" t="s">
        <v>12</v>
      </c>
      <c r="N45" s="156" t="s">
        <v>71</v>
      </c>
      <c r="O45" s="156"/>
      <c r="P45" s="8"/>
      <c r="Q45" s="157" t="s">
        <v>26</v>
      </c>
      <c r="R45" s="157"/>
      <c r="S45" s="157"/>
      <c r="T45" s="157"/>
      <c r="U45" s="157"/>
      <c r="V45" s="157"/>
      <c r="X45" s="8"/>
      <c r="Y45" s="8"/>
      <c r="Z45" s="158" t="s">
        <v>64</v>
      </c>
      <c r="AA45" s="159"/>
      <c r="AB45" s="159"/>
    </row>
    <row r="46" spans="2:29" ht="17.25" customHeight="1">
      <c r="B46" s="199" t="s">
        <v>20</v>
      </c>
      <c r="C46" s="169" t="s">
        <v>90</v>
      </c>
      <c r="D46" s="170"/>
      <c r="E46" s="201"/>
      <c r="F46" s="202" t="s">
        <v>155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1"/>
      <c r="Q46" s="203" t="s">
        <v>14</v>
      </c>
      <c r="R46" s="204"/>
      <c r="S46" s="205"/>
      <c r="T46" s="208" t="s">
        <v>17</v>
      </c>
      <c r="U46" s="204"/>
      <c r="V46" s="205"/>
      <c r="W46" s="208" t="s">
        <v>17</v>
      </c>
      <c r="X46" s="204"/>
      <c r="Y46" s="205"/>
      <c r="Z46" s="208" t="s">
        <v>21</v>
      </c>
      <c r="AA46" s="204"/>
      <c r="AB46" s="205"/>
      <c r="AC46" s="1"/>
    </row>
    <row r="47" spans="2:29" ht="17.25" customHeight="1">
      <c r="B47" s="200"/>
      <c r="C47" s="166" t="s">
        <v>25</v>
      </c>
      <c r="D47" s="167"/>
      <c r="E47" s="210"/>
      <c r="F47" s="211" t="s">
        <v>22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8"/>
      <c r="Q47" s="206"/>
      <c r="R47" s="172"/>
      <c r="S47" s="207"/>
      <c r="T47" s="209"/>
      <c r="U47" s="172"/>
      <c r="V47" s="207"/>
      <c r="W47" s="209"/>
      <c r="X47" s="172"/>
      <c r="Y47" s="207"/>
      <c r="Z47" s="209"/>
      <c r="AA47" s="172"/>
      <c r="AB47" s="207"/>
    </row>
    <row r="48" spans="2:29" s="2" customFormat="1" ht="17.25" customHeight="1">
      <c r="B48" s="59">
        <v>1</v>
      </c>
      <c r="C48" s="151">
        <v>0.41666666666666669</v>
      </c>
      <c r="D48" s="152"/>
      <c r="E48" s="153"/>
      <c r="F48" s="141" t="s">
        <v>47</v>
      </c>
      <c r="G48" s="139"/>
      <c r="H48" s="139"/>
      <c r="I48" s="140"/>
      <c r="J48" s="60">
        <v>1</v>
      </c>
      <c r="K48" s="61" t="s">
        <v>15</v>
      </c>
      <c r="L48" s="58">
        <v>10</v>
      </c>
      <c r="M48" s="138" t="s">
        <v>136</v>
      </c>
      <c r="N48" s="139"/>
      <c r="O48" s="139"/>
      <c r="P48" s="142"/>
      <c r="Q48" s="138" t="s">
        <v>144</v>
      </c>
      <c r="R48" s="139"/>
      <c r="S48" s="140"/>
      <c r="T48" s="141" t="s">
        <v>145</v>
      </c>
      <c r="U48" s="139"/>
      <c r="V48" s="140"/>
      <c r="W48" s="141" t="str">
        <f>IF(T48="","",T48)</f>
        <v>藤の木-A</v>
      </c>
      <c r="X48" s="139"/>
      <c r="Y48" s="140"/>
      <c r="Z48" s="141" t="str">
        <f>IF(Q48="","",Q48)</f>
        <v>六ッ川-B</v>
      </c>
      <c r="AA48" s="139"/>
      <c r="AB48" s="140"/>
      <c r="AC48" s="19">
        <f>IF(Z$23="20-5-20",0.0347222222222222,IF(Z$23="15-5-15",0.0277777777777778,0.0208333333333333))</f>
        <v>3.4722222222222203E-2</v>
      </c>
    </row>
    <row r="49" spans="2:29" s="2" customFormat="1" ht="17.25" customHeight="1">
      <c r="B49" s="20">
        <f t="shared" ref="B49:B54" si="30">B48+1</f>
        <v>2</v>
      </c>
      <c r="C49" s="135">
        <f>C48+AC48</f>
        <v>0.4513888888888889</v>
      </c>
      <c r="D49" s="136"/>
      <c r="E49" s="137"/>
      <c r="F49" s="141" t="s">
        <v>138</v>
      </c>
      <c r="G49" s="139"/>
      <c r="H49" s="139"/>
      <c r="I49" s="140"/>
      <c r="J49" s="60">
        <v>0</v>
      </c>
      <c r="K49" s="61" t="s">
        <v>15</v>
      </c>
      <c r="L49" s="58">
        <v>6</v>
      </c>
      <c r="M49" s="138" t="s">
        <v>140</v>
      </c>
      <c r="N49" s="139"/>
      <c r="O49" s="139"/>
      <c r="P49" s="142"/>
      <c r="Q49" s="138" t="s">
        <v>146</v>
      </c>
      <c r="R49" s="139"/>
      <c r="S49" s="140"/>
      <c r="T49" s="141" t="s">
        <v>143</v>
      </c>
      <c r="U49" s="139"/>
      <c r="V49" s="140"/>
      <c r="W49" s="141" t="str">
        <f t="shared" ref="W49:W54" si="31">IF(T49="","",T49)</f>
        <v>六ッ川-A</v>
      </c>
      <c r="X49" s="139"/>
      <c r="Y49" s="140"/>
      <c r="Z49" s="141" t="str">
        <f t="shared" ref="Z49:Z50" si="32">IF(Q49="","",Q49)</f>
        <v>みずき-B</v>
      </c>
      <c r="AA49" s="139"/>
      <c r="AB49" s="140"/>
      <c r="AC49" s="19">
        <f t="shared" ref="AC49:AC54" si="33">IF(Z$23="20-5-20",0.0347222222222222,IF(Z$23="15-5-15",0.0277777777777778,0.0208333333333333))</f>
        <v>3.4722222222222203E-2</v>
      </c>
    </row>
    <row r="50" spans="2:29" s="2" customFormat="1" ht="17.25" customHeight="1">
      <c r="B50" s="20">
        <f t="shared" si="30"/>
        <v>3</v>
      </c>
      <c r="C50" s="135">
        <f t="shared" ref="C50" si="34">C49+AC49</f>
        <v>0.4861111111111111</v>
      </c>
      <c r="D50" s="136"/>
      <c r="E50" s="137"/>
      <c r="F50" s="141" t="s">
        <v>139</v>
      </c>
      <c r="G50" s="139"/>
      <c r="H50" s="139"/>
      <c r="I50" s="140"/>
      <c r="J50" s="60">
        <v>0</v>
      </c>
      <c r="K50" s="61" t="s">
        <v>15</v>
      </c>
      <c r="L50" s="58">
        <v>16</v>
      </c>
      <c r="M50" s="138" t="s">
        <v>136</v>
      </c>
      <c r="N50" s="139"/>
      <c r="O50" s="139"/>
      <c r="P50" s="142"/>
      <c r="Q50" s="138" t="s">
        <v>133</v>
      </c>
      <c r="R50" s="139"/>
      <c r="S50" s="140"/>
      <c r="T50" s="141" t="s">
        <v>147</v>
      </c>
      <c r="U50" s="139"/>
      <c r="V50" s="140"/>
      <c r="W50" s="141" t="str">
        <f t="shared" si="31"/>
        <v>藤の木-B</v>
      </c>
      <c r="X50" s="139"/>
      <c r="Y50" s="140"/>
      <c r="Z50" s="141" t="str">
        <f t="shared" si="32"/>
        <v>藤の木-A</v>
      </c>
      <c r="AA50" s="139"/>
      <c r="AB50" s="140"/>
      <c r="AC50" s="19">
        <f t="shared" si="33"/>
        <v>3.4722222222222203E-2</v>
      </c>
    </row>
    <row r="51" spans="2:29" s="2" customFormat="1" ht="17.25" customHeight="1">
      <c r="B51" s="20">
        <f t="shared" si="30"/>
        <v>4</v>
      </c>
      <c r="C51" s="143">
        <f>C50+AC50</f>
        <v>0.52083333333333326</v>
      </c>
      <c r="D51" s="144"/>
      <c r="E51" s="145"/>
      <c r="F51" s="146" t="s">
        <v>149</v>
      </c>
      <c r="G51" s="147"/>
      <c r="H51" s="147"/>
      <c r="I51" s="148"/>
      <c r="J51" s="84"/>
      <c r="K51" s="86" t="s">
        <v>15</v>
      </c>
      <c r="L51" s="86"/>
      <c r="M51" s="149" t="s">
        <v>63</v>
      </c>
      <c r="N51" s="147"/>
      <c r="O51" s="147"/>
      <c r="P51" s="150"/>
      <c r="Q51" s="149" t="s">
        <v>143</v>
      </c>
      <c r="R51" s="147"/>
      <c r="S51" s="148"/>
      <c r="T51" s="146"/>
      <c r="U51" s="147"/>
      <c r="V51" s="148"/>
      <c r="W51" s="146" t="str">
        <f t="shared" si="31"/>
        <v/>
      </c>
      <c r="X51" s="147"/>
      <c r="Y51" s="148"/>
      <c r="Z51" s="146"/>
      <c r="AA51" s="147"/>
      <c r="AB51" s="148"/>
      <c r="AC51" s="19">
        <f t="shared" si="33"/>
        <v>3.4722222222222203E-2</v>
      </c>
    </row>
    <row r="52" spans="2:29" s="2" customFormat="1" ht="17.25" customHeight="1">
      <c r="B52" s="20">
        <f t="shared" si="30"/>
        <v>5</v>
      </c>
      <c r="C52" s="143">
        <f>C51+AC50</f>
        <v>0.55555555555555547</v>
      </c>
      <c r="D52" s="144"/>
      <c r="E52" s="145"/>
      <c r="F52" s="146" t="s">
        <v>140</v>
      </c>
      <c r="G52" s="147"/>
      <c r="H52" s="147"/>
      <c r="I52" s="148"/>
      <c r="J52" s="84"/>
      <c r="K52" s="86" t="s">
        <v>15</v>
      </c>
      <c r="L52" s="86"/>
      <c r="M52" s="149" t="s">
        <v>139</v>
      </c>
      <c r="N52" s="147"/>
      <c r="O52" s="147"/>
      <c r="P52" s="150"/>
      <c r="Q52" s="149" t="s">
        <v>132</v>
      </c>
      <c r="R52" s="147"/>
      <c r="S52" s="148"/>
      <c r="T52" s="146"/>
      <c r="U52" s="147"/>
      <c r="V52" s="148"/>
      <c r="W52" s="146" t="str">
        <f t="shared" si="31"/>
        <v/>
      </c>
      <c r="X52" s="147"/>
      <c r="Y52" s="148"/>
      <c r="Z52" s="146"/>
      <c r="AA52" s="147"/>
      <c r="AB52" s="148"/>
      <c r="AC52" s="19">
        <f t="shared" si="33"/>
        <v>3.4722222222222203E-2</v>
      </c>
    </row>
    <row r="53" spans="2:29" s="2" customFormat="1" ht="17.25" customHeight="1">
      <c r="B53" s="20">
        <f t="shared" si="30"/>
        <v>6</v>
      </c>
      <c r="C53" s="143">
        <f>C52+AC51</f>
        <v>0.59027777777777768</v>
      </c>
      <c r="D53" s="144"/>
      <c r="E53" s="145"/>
      <c r="F53" s="146" t="s">
        <v>136</v>
      </c>
      <c r="G53" s="147"/>
      <c r="H53" s="147"/>
      <c r="I53" s="148"/>
      <c r="J53" s="84"/>
      <c r="K53" s="86" t="s">
        <v>15</v>
      </c>
      <c r="L53" s="86"/>
      <c r="M53" s="149" t="s">
        <v>138</v>
      </c>
      <c r="N53" s="147"/>
      <c r="O53" s="147"/>
      <c r="P53" s="150"/>
      <c r="Q53" s="149" t="s">
        <v>147</v>
      </c>
      <c r="R53" s="147"/>
      <c r="S53" s="148"/>
      <c r="T53" s="146"/>
      <c r="U53" s="147"/>
      <c r="V53" s="148"/>
      <c r="W53" s="146" t="str">
        <f t="shared" si="31"/>
        <v/>
      </c>
      <c r="X53" s="147"/>
      <c r="Y53" s="148"/>
      <c r="Z53" s="146"/>
      <c r="AA53" s="147"/>
      <c r="AB53" s="148"/>
      <c r="AC53" s="19">
        <f t="shared" si="33"/>
        <v>3.4722222222222203E-2</v>
      </c>
    </row>
    <row r="54" spans="2:29" s="2" customFormat="1" ht="17.25" customHeight="1">
      <c r="B54" s="20">
        <f t="shared" si="30"/>
        <v>7</v>
      </c>
      <c r="C54" s="143">
        <f>C53+AC52</f>
        <v>0.62499999999999989</v>
      </c>
      <c r="D54" s="144"/>
      <c r="E54" s="145"/>
      <c r="F54" s="146" t="s">
        <v>140</v>
      </c>
      <c r="G54" s="147"/>
      <c r="H54" s="147"/>
      <c r="I54" s="148"/>
      <c r="J54" s="84"/>
      <c r="K54" s="86" t="s">
        <v>15</v>
      </c>
      <c r="L54" s="86"/>
      <c r="M54" s="149" t="s">
        <v>149</v>
      </c>
      <c r="N54" s="147"/>
      <c r="O54" s="147"/>
      <c r="P54" s="150"/>
      <c r="Q54" s="149" t="s">
        <v>144</v>
      </c>
      <c r="R54" s="147"/>
      <c r="S54" s="148"/>
      <c r="T54" s="146"/>
      <c r="U54" s="147"/>
      <c r="V54" s="148"/>
      <c r="W54" s="146" t="str">
        <f t="shared" si="31"/>
        <v/>
      </c>
      <c r="X54" s="147"/>
      <c r="Y54" s="148"/>
      <c r="Z54" s="146"/>
      <c r="AA54" s="147"/>
      <c r="AB54" s="148"/>
      <c r="AC54" s="19">
        <f t="shared" si="33"/>
        <v>3.4722222222222203E-2</v>
      </c>
    </row>
    <row r="55" spans="2:29" ht="17.25" customHeight="1">
      <c r="C55" s="224">
        <f>C54+AC53</f>
        <v>0.6597222222222221</v>
      </c>
      <c r="D55" s="224"/>
      <c r="E55" s="224"/>
      <c r="F55" s="23" t="s">
        <v>27</v>
      </c>
      <c r="H55" s="69"/>
      <c r="I55" s="70"/>
      <c r="J55" s="70"/>
      <c r="K55" s="70"/>
      <c r="L55" s="70"/>
      <c r="M55" s="70"/>
      <c r="N55" s="70"/>
      <c r="O55" s="70"/>
      <c r="P55" s="70"/>
      <c r="Q55" s="88"/>
      <c r="R55" s="88"/>
      <c r="S55" s="88"/>
      <c r="T55" s="204" t="s">
        <v>151</v>
      </c>
      <c r="U55" s="204"/>
      <c r="V55" s="70"/>
      <c r="W55" s="70"/>
      <c r="X55" s="70"/>
      <c r="Y55" s="70"/>
      <c r="Z55" s="69"/>
    </row>
    <row r="56" spans="2:29" ht="17.25" customHeight="1">
      <c r="C56" s="68"/>
      <c r="D56" s="68"/>
      <c r="E56" s="68"/>
      <c r="F56" s="23"/>
      <c r="H56" s="69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69"/>
    </row>
    <row r="57" spans="2:29" ht="17.25" customHeight="1">
      <c r="B57" s="4"/>
      <c r="C57" s="4"/>
      <c r="D57" s="4"/>
      <c r="E57" s="4"/>
      <c r="F57" s="4"/>
      <c r="G57" s="4"/>
      <c r="I57" s="8"/>
      <c r="J57" s="22">
        <v>2</v>
      </c>
      <c r="K57" s="8" t="s">
        <v>11</v>
      </c>
      <c r="L57" s="22">
        <v>3</v>
      </c>
      <c r="M57" s="8" t="s">
        <v>12</v>
      </c>
      <c r="N57" s="156" t="s">
        <v>71</v>
      </c>
      <c r="O57" s="156"/>
      <c r="P57" s="8"/>
      <c r="Q57" s="157" t="s">
        <v>61</v>
      </c>
      <c r="R57" s="157"/>
      <c r="S57" s="157"/>
      <c r="T57" s="157"/>
      <c r="U57" s="157"/>
      <c r="V57" s="157"/>
      <c r="X57" s="8"/>
      <c r="Y57" s="8"/>
      <c r="Z57" s="158" t="s">
        <v>64</v>
      </c>
      <c r="AA57" s="159"/>
      <c r="AB57" s="159"/>
    </row>
    <row r="58" spans="2:29" ht="17.25" customHeight="1">
      <c r="B58" s="199" t="s">
        <v>20</v>
      </c>
      <c r="C58" s="169" t="s">
        <v>72</v>
      </c>
      <c r="D58" s="170"/>
      <c r="E58" s="201"/>
      <c r="F58" s="202" t="s">
        <v>156</v>
      </c>
      <c r="G58" s="170"/>
      <c r="H58" s="170"/>
      <c r="I58" s="170"/>
      <c r="J58" s="170"/>
      <c r="K58" s="170"/>
      <c r="L58" s="170"/>
      <c r="M58" s="170"/>
      <c r="N58" s="170"/>
      <c r="O58" s="170"/>
      <c r="P58" s="171"/>
      <c r="Q58" s="203" t="s">
        <v>14</v>
      </c>
      <c r="R58" s="204"/>
      <c r="S58" s="205"/>
      <c r="T58" s="208" t="s">
        <v>17</v>
      </c>
      <c r="U58" s="204"/>
      <c r="V58" s="205"/>
      <c r="W58" s="208" t="s">
        <v>17</v>
      </c>
      <c r="X58" s="204"/>
      <c r="Y58" s="205"/>
      <c r="Z58" s="208" t="s">
        <v>21</v>
      </c>
      <c r="AA58" s="204"/>
      <c r="AB58" s="205"/>
      <c r="AC58" s="1"/>
    </row>
    <row r="59" spans="2:29" ht="17.25" customHeight="1">
      <c r="B59" s="200"/>
      <c r="C59" s="166" t="s">
        <v>25</v>
      </c>
      <c r="D59" s="167"/>
      <c r="E59" s="210"/>
      <c r="F59" s="211" t="s">
        <v>22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8"/>
      <c r="Q59" s="206"/>
      <c r="R59" s="172"/>
      <c r="S59" s="207"/>
      <c r="T59" s="209"/>
      <c r="U59" s="172"/>
      <c r="V59" s="207"/>
      <c r="W59" s="209"/>
      <c r="X59" s="172"/>
      <c r="Y59" s="207"/>
      <c r="Z59" s="209"/>
      <c r="AA59" s="172"/>
      <c r="AB59" s="207"/>
    </row>
    <row r="60" spans="2:29" ht="17.25" customHeight="1">
      <c r="B60" s="46">
        <v>1</v>
      </c>
      <c r="C60" s="151">
        <v>0.375</v>
      </c>
      <c r="D60" s="152"/>
      <c r="E60" s="153"/>
      <c r="F60" s="141" t="s">
        <v>48</v>
      </c>
      <c r="G60" s="139"/>
      <c r="H60" s="139"/>
      <c r="I60" s="140"/>
      <c r="J60" s="79">
        <v>18</v>
      </c>
      <c r="K60" s="61" t="s">
        <v>15</v>
      </c>
      <c r="L60" s="81">
        <v>0</v>
      </c>
      <c r="M60" s="138" t="s">
        <v>63</v>
      </c>
      <c r="N60" s="139"/>
      <c r="O60" s="139"/>
      <c r="P60" s="142"/>
      <c r="Q60" s="138" t="s">
        <v>160</v>
      </c>
      <c r="R60" s="139"/>
      <c r="S60" s="140"/>
      <c r="T60" s="141" t="s">
        <v>180</v>
      </c>
      <c r="U60" s="139"/>
      <c r="V60" s="140"/>
      <c r="W60" s="141" t="str">
        <f>IF(T60="","",T60)</f>
        <v>藤の木A</v>
      </c>
      <c r="X60" s="139"/>
      <c r="Y60" s="140"/>
      <c r="Z60" s="141" t="str">
        <f>IF(Q60="","",Q60)</f>
        <v>サザン</v>
      </c>
      <c r="AA60" s="139"/>
      <c r="AB60" s="140"/>
      <c r="AC60" s="19">
        <f>IF(Z$45="20-5-20",0.0347222222222222,IF(Z$45="15-5-15",0.0277777777777778,0.0208333333333333))</f>
        <v>3.4722222222222203E-2</v>
      </c>
    </row>
    <row r="61" spans="2:29" ht="17.25" customHeight="1">
      <c r="B61" s="46">
        <v>2</v>
      </c>
      <c r="C61" s="135">
        <f>C60+AC60</f>
        <v>0.40972222222222221</v>
      </c>
      <c r="D61" s="136"/>
      <c r="E61" s="137"/>
      <c r="F61" s="141" t="s">
        <v>46</v>
      </c>
      <c r="G61" s="139"/>
      <c r="H61" s="139"/>
      <c r="I61" s="140"/>
      <c r="J61" s="98">
        <v>6</v>
      </c>
      <c r="K61" s="61" t="s">
        <v>15</v>
      </c>
      <c r="L61" s="100">
        <v>0</v>
      </c>
      <c r="M61" s="138" t="s">
        <v>85</v>
      </c>
      <c r="N61" s="139"/>
      <c r="O61" s="139"/>
      <c r="P61" s="142"/>
      <c r="Q61" s="138" t="s">
        <v>181</v>
      </c>
      <c r="R61" s="139"/>
      <c r="S61" s="140"/>
      <c r="T61" s="141" t="s">
        <v>183</v>
      </c>
      <c r="U61" s="139"/>
      <c r="V61" s="140"/>
      <c r="W61" s="141" t="str">
        <f>IF(T61="","",T61)</f>
        <v>みずきB</v>
      </c>
      <c r="X61" s="139"/>
      <c r="Y61" s="140"/>
      <c r="Z61" s="141" t="str">
        <f>IF(Q61="","",Q61)</f>
        <v>サザン</v>
      </c>
      <c r="AA61" s="139"/>
      <c r="AB61" s="140"/>
      <c r="AC61" s="19">
        <f>IF(Z$45="20-5-20",0.0347222222222222,IF(Z$45="15-5-15",0.0277777777777778,0.0208333333333333))</f>
        <v>3.4722222222222203E-2</v>
      </c>
    </row>
    <row r="62" spans="2:29" s="2" customFormat="1" ht="17.25" customHeight="1">
      <c r="B62" s="49">
        <v>3</v>
      </c>
      <c r="C62" s="135">
        <f>C61+AC61</f>
        <v>0.44444444444444442</v>
      </c>
      <c r="D62" s="136"/>
      <c r="E62" s="137"/>
      <c r="F62" s="160" t="s">
        <v>48</v>
      </c>
      <c r="G62" s="161"/>
      <c r="H62" s="161"/>
      <c r="I62" s="162"/>
      <c r="J62" s="98">
        <v>14</v>
      </c>
      <c r="K62" s="95" t="s">
        <v>15</v>
      </c>
      <c r="L62" s="97">
        <v>0</v>
      </c>
      <c r="M62" s="163" t="s">
        <v>47</v>
      </c>
      <c r="N62" s="161"/>
      <c r="O62" s="161"/>
      <c r="P62" s="164"/>
      <c r="Q62" s="138" t="s">
        <v>182</v>
      </c>
      <c r="R62" s="139"/>
      <c r="S62" s="140"/>
      <c r="T62" s="141" t="s">
        <v>179</v>
      </c>
      <c r="U62" s="139"/>
      <c r="V62" s="140"/>
      <c r="W62" s="141" t="str">
        <f>IF(T62="","",T62)</f>
        <v>六ッ川B</v>
      </c>
      <c r="X62" s="139"/>
      <c r="Y62" s="140"/>
      <c r="Z62" s="141" t="str">
        <f>IF(Q62="","",Q62)</f>
        <v>みずきA</v>
      </c>
      <c r="AA62" s="139"/>
      <c r="AB62" s="140"/>
      <c r="AC62" s="19">
        <f>IF(Z$45="20-5-20",0.0347222222222222,IF(Z$45="15-5-15",0.0277777777777778,0.0208333333333333))</f>
        <v>3.4722222222222203E-2</v>
      </c>
    </row>
    <row r="63" spans="2:29" s="2" customFormat="1" ht="17.25" customHeight="1">
      <c r="B63" s="20">
        <f t="shared" ref="B63:B68" si="35">B62+1</f>
        <v>4</v>
      </c>
      <c r="C63" s="135">
        <f t="shared" ref="C63" si="36">C62+AC62</f>
        <v>0.47916666666666663</v>
      </c>
      <c r="D63" s="136"/>
      <c r="E63" s="137"/>
      <c r="F63" s="160" t="s">
        <v>19</v>
      </c>
      <c r="G63" s="161"/>
      <c r="H63" s="161"/>
      <c r="I63" s="162"/>
      <c r="J63" s="98">
        <v>10</v>
      </c>
      <c r="K63" s="95" t="s">
        <v>15</v>
      </c>
      <c r="L63" s="97">
        <v>0</v>
      </c>
      <c r="M63" s="163" t="s">
        <v>92</v>
      </c>
      <c r="N63" s="161"/>
      <c r="O63" s="161"/>
      <c r="P63" s="164"/>
      <c r="Q63" s="138" t="s">
        <v>184</v>
      </c>
      <c r="R63" s="139"/>
      <c r="S63" s="140"/>
      <c r="T63" s="141" t="s">
        <v>185</v>
      </c>
      <c r="U63" s="139"/>
      <c r="V63" s="140"/>
      <c r="W63" s="141" t="str">
        <f t="shared" ref="W63:W68" si="37">IF(T63="","",T63)</f>
        <v>バディー</v>
      </c>
      <c r="X63" s="139"/>
      <c r="Y63" s="140"/>
      <c r="Z63" s="141" t="str">
        <f t="shared" ref="Z63:Z68" si="38">IF(Q63="","",Q63)</f>
        <v>藤の木B</v>
      </c>
      <c r="AA63" s="139"/>
      <c r="AB63" s="140"/>
      <c r="AC63" s="19">
        <f t="shared" ref="AC63:AC68" si="39">IF(Z$23="20-5-20",0.0347222222222222,IF(Z$23="15-5-15",0.0277777777777778,0.0208333333333333))</f>
        <v>3.4722222222222203E-2</v>
      </c>
    </row>
    <row r="64" spans="2:29" s="2" customFormat="1" ht="17.25" customHeight="1">
      <c r="B64" s="20">
        <f t="shared" si="35"/>
        <v>5</v>
      </c>
      <c r="C64" s="135">
        <f>C63+AC63</f>
        <v>0.51388888888888884</v>
      </c>
      <c r="D64" s="136"/>
      <c r="E64" s="137"/>
      <c r="F64" s="141" t="s">
        <v>63</v>
      </c>
      <c r="G64" s="139"/>
      <c r="H64" s="139"/>
      <c r="I64" s="140"/>
      <c r="J64" s="98">
        <v>0</v>
      </c>
      <c r="K64" s="61" t="s">
        <v>15</v>
      </c>
      <c r="L64" s="100">
        <v>4</v>
      </c>
      <c r="M64" s="138" t="s">
        <v>87</v>
      </c>
      <c r="N64" s="139"/>
      <c r="O64" s="139"/>
      <c r="P64" s="142"/>
      <c r="Q64" s="138" t="s">
        <v>186</v>
      </c>
      <c r="R64" s="139"/>
      <c r="S64" s="140"/>
      <c r="T64" s="141" t="s">
        <v>180</v>
      </c>
      <c r="U64" s="139"/>
      <c r="V64" s="140"/>
      <c r="W64" s="141" t="str">
        <f t="shared" si="37"/>
        <v>藤の木A</v>
      </c>
      <c r="X64" s="139"/>
      <c r="Y64" s="140"/>
      <c r="Z64" s="141" t="str">
        <f t="shared" si="38"/>
        <v>六ッ川A</v>
      </c>
      <c r="AA64" s="139"/>
      <c r="AB64" s="140"/>
      <c r="AC64" s="19">
        <f t="shared" si="39"/>
        <v>3.4722222222222203E-2</v>
      </c>
    </row>
    <row r="65" spans="2:29" s="2" customFormat="1" ht="17.25" customHeight="1">
      <c r="B65" s="20">
        <f t="shared" si="35"/>
        <v>6</v>
      </c>
      <c r="C65" s="135">
        <f>C64+AC63</f>
        <v>0.54861111111111105</v>
      </c>
      <c r="D65" s="136"/>
      <c r="E65" s="137"/>
      <c r="F65" s="141" t="s">
        <v>48</v>
      </c>
      <c r="G65" s="139"/>
      <c r="H65" s="139"/>
      <c r="I65" s="140"/>
      <c r="J65" s="98">
        <v>5</v>
      </c>
      <c r="K65" s="95" t="s">
        <v>15</v>
      </c>
      <c r="L65" s="100">
        <v>0</v>
      </c>
      <c r="M65" s="141" t="s">
        <v>46</v>
      </c>
      <c r="N65" s="139"/>
      <c r="O65" s="139"/>
      <c r="P65" s="142"/>
      <c r="Q65" s="138" t="s">
        <v>187</v>
      </c>
      <c r="R65" s="139"/>
      <c r="S65" s="140"/>
      <c r="T65" s="141" t="s">
        <v>188</v>
      </c>
      <c r="U65" s="139"/>
      <c r="V65" s="140"/>
      <c r="W65" s="141" t="str">
        <f t="shared" si="37"/>
        <v>④勝者</v>
      </c>
      <c r="X65" s="139"/>
      <c r="Y65" s="140"/>
      <c r="Z65" s="141" t="str">
        <f t="shared" si="38"/>
        <v>③勝者</v>
      </c>
      <c r="AA65" s="139"/>
      <c r="AB65" s="140"/>
      <c r="AC65" s="19">
        <f t="shared" si="39"/>
        <v>3.4722222222222203E-2</v>
      </c>
    </row>
    <row r="66" spans="2:29" s="2" customFormat="1" ht="17.25" customHeight="1">
      <c r="B66" s="20">
        <f t="shared" si="35"/>
        <v>7</v>
      </c>
      <c r="C66" s="135">
        <f>C65+AC64</f>
        <v>0.58333333333333326</v>
      </c>
      <c r="D66" s="136"/>
      <c r="E66" s="137"/>
      <c r="F66" s="141" t="s">
        <v>195</v>
      </c>
      <c r="G66" s="139"/>
      <c r="H66" s="139"/>
      <c r="I66" s="140"/>
      <c r="J66" s="98">
        <v>3</v>
      </c>
      <c r="K66" s="61" t="s">
        <v>15</v>
      </c>
      <c r="L66" s="100">
        <v>0</v>
      </c>
      <c r="M66" s="141" t="s">
        <v>196</v>
      </c>
      <c r="N66" s="139"/>
      <c r="O66" s="139"/>
      <c r="P66" s="142"/>
      <c r="Q66" s="138" t="s">
        <v>189</v>
      </c>
      <c r="R66" s="139"/>
      <c r="S66" s="140"/>
      <c r="T66" s="141" t="s">
        <v>190</v>
      </c>
      <c r="U66" s="139"/>
      <c r="V66" s="140"/>
      <c r="W66" s="141" t="str">
        <f t="shared" si="37"/>
        <v>②勝者</v>
      </c>
      <c r="X66" s="139"/>
      <c r="Y66" s="140"/>
      <c r="Z66" s="141" t="str">
        <f t="shared" si="38"/>
        <v>①勝者</v>
      </c>
      <c r="AA66" s="139"/>
      <c r="AB66" s="140"/>
      <c r="AC66" s="19">
        <f t="shared" si="39"/>
        <v>3.4722222222222203E-2</v>
      </c>
    </row>
    <row r="67" spans="2:29" s="2" customFormat="1" ht="17.25" customHeight="1">
      <c r="B67" s="20">
        <f t="shared" si="35"/>
        <v>8</v>
      </c>
      <c r="C67" s="135">
        <f>C66+AC65</f>
        <v>0.61805555555555547</v>
      </c>
      <c r="D67" s="136"/>
      <c r="E67" s="137"/>
      <c r="F67" s="141" t="s">
        <v>46</v>
      </c>
      <c r="G67" s="139"/>
      <c r="H67" s="139"/>
      <c r="I67" s="142"/>
      <c r="J67" s="98">
        <v>2</v>
      </c>
      <c r="K67" s="61" t="s">
        <v>79</v>
      </c>
      <c r="L67" s="100">
        <v>1</v>
      </c>
      <c r="M67" s="141" t="s">
        <v>196</v>
      </c>
      <c r="N67" s="139"/>
      <c r="O67" s="139"/>
      <c r="P67" s="142"/>
      <c r="Q67" s="138" t="s">
        <v>191</v>
      </c>
      <c r="R67" s="139"/>
      <c r="S67" s="140"/>
      <c r="T67" s="141" t="s">
        <v>192</v>
      </c>
      <c r="U67" s="139"/>
      <c r="V67" s="140"/>
      <c r="W67" s="141" t="str">
        <f t="shared" si="37"/>
        <v>⑥勝者</v>
      </c>
      <c r="X67" s="139"/>
      <c r="Y67" s="140"/>
      <c r="Z67" s="141" t="str">
        <f t="shared" si="38"/>
        <v>⑤勝者</v>
      </c>
      <c r="AA67" s="139"/>
      <c r="AB67" s="140"/>
      <c r="AC67" s="19">
        <f t="shared" si="39"/>
        <v>3.4722222222222203E-2</v>
      </c>
    </row>
    <row r="68" spans="2:29" s="2" customFormat="1" ht="17.25" customHeight="1">
      <c r="B68" s="20">
        <f t="shared" si="35"/>
        <v>9</v>
      </c>
      <c r="C68" s="135">
        <f>C67+AC63</f>
        <v>0.65277777777777768</v>
      </c>
      <c r="D68" s="136"/>
      <c r="E68" s="137"/>
      <c r="F68" s="141" t="s">
        <v>48</v>
      </c>
      <c r="G68" s="139"/>
      <c r="H68" s="139"/>
      <c r="I68" s="140"/>
      <c r="J68" s="98">
        <v>1</v>
      </c>
      <c r="K68" s="61" t="s">
        <v>80</v>
      </c>
      <c r="L68" s="100">
        <v>1</v>
      </c>
      <c r="M68" s="141" t="s">
        <v>195</v>
      </c>
      <c r="N68" s="139"/>
      <c r="O68" s="139"/>
      <c r="P68" s="140"/>
      <c r="Q68" s="138" t="s">
        <v>193</v>
      </c>
      <c r="R68" s="139"/>
      <c r="S68" s="140"/>
      <c r="T68" s="141" t="s">
        <v>194</v>
      </c>
      <c r="U68" s="139"/>
      <c r="V68" s="140"/>
      <c r="W68" s="141" t="str">
        <f t="shared" si="37"/>
        <v>⑤敗者</v>
      </c>
      <c r="X68" s="139"/>
      <c r="Y68" s="140"/>
      <c r="Z68" s="141" t="str">
        <f t="shared" si="38"/>
        <v>⑥敗者</v>
      </c>
      <c r="AA68" s="139"/>
      <c r="AB68" s="140"/>
      <c r="AC68" s="19">
        <f t="shared" si="39"/>
        <v>3.4722222222222203E-2</v>
      </c>
    </row>
    <row r="69" spans="2:29" ht="17.25" customHeight="1">
      <c r="C69" s="154">
        <f>C68+AC68</f>
        <v>0.68749999999999989</v>
      </c>
      <c r="D69" s="154"/>
      <c r="E69" s="154"/>
      <c r="F69" s="23" t="s">
        <v>27</v>
      </c>
      <c r="J69" s="118" t="s">
        <v>198</v>
      </c>
      <c r="K69" s="117" t="s">
        <v>197</v>
      </c>
      <c r="L69" s="116" t="s">
        <v>199</v>
      </c>
    </row>
  </sheetData>
  <mergeCells count="352">
    <mergeCell ref="T35:U35"/>
    <mergeCell ref="C69:E69"/>
    <mergeCell ref="Z61:AB61"/>
    <mergeCell ref="C62:E62"/>
    <mergeCell ref="F62:I62"/>
    <mergeCell ref="M62:P62"/>
    <mergeCell ref="Q62:S62"/>
    <mergeCell ref="T62:V62"/>
    <mergeCell ref="W62:Y62"/>
    <mergeCell ref="Z62:AB62"/>
    <mergeCell ref="C61:E61"/>
    <mergeCell ref="C63:E63"/>
    <mergeCell ref="F63:I63"/>
    <mergeCell ref="M63:P63"/>
    <mergeCell ref="Q63:S63"/>
    <mergeCell ref="T63:V63"/>
    <mergeCell ref="W63:Y63"/>
    <mergeCell ref="F61:I61"/>
    <mergeCell ref="M61:P61"/>
    <mergeCell ref="Q61:S61"/>
    <mergeCell ref="T61:V61"/>
    <mergeCell ref="W61:Y61"/>
    <mergeCell ref="Z63:AB63"/>
    <mergeCell ref="C64:E64"/>
    <mergeCell ref="C60:E60"/>
    <mergeCell ref="F60:I60"/>
    <mergeCell ref="C55:E55"/>
    <mergeCell ref="N57:O57"/>
    <mergeCell ref="Q57:V57"/>
    <mergeCell ref="Z57:AB57"/>
    <mergeCell ref="B58:B59"/>
    <mergeCell ref="C58:E58"/>
    <mergeCell ref="F58:P58"/>
    <mergeCell ref="Q58:S59"/>
    <mergeCell ref="T58:V59"/>
    <mergeCell ref="W58:Y59"/>
    <mergeCell ref="Z58:AB59"/>
    <mergeCell ref="C59:E59"/>
    <mergeCell ref="F59:P59"/>
    <mergeCell ref="M60:P60"/>
    <mergeCell ref="Q60:S60"/>
    <mergeCell ref="T60:V60"/>
    <mergeCell ref="W60:Y60"/>
    <mergeCell ref="Z60:AB60"/>
    <mergeCell ref="T55:U55"/>
    <mergeCell ref="T42:V42"/>
    <mergeCell ref="W42:Y42"/>
    <mergeCell ref="C43:E43"/>
    <mergeCell ref="N45:O45"/>
    <mergeCell ref="Q45:V45"/>
    <mergeCell ref="Z45:AB45"/>
    <mergeCell ref="B46:B47"/>
    <mergeCell ref="C46:E46"/>
    <mergeCell ref="F46:P46"/>
    <mergeCell ref="Q46:S47"/>
    <mergeCell ref="T46:V47"/>
    <mergeCell ref="W46:Y47"/>
    <mergeCell ref="Z46:AB47"/>
    <mergeCell ref="C47:E47"/>
    <mergeCell ref="F47:P47"/>
    <mergeCell ref="B38:B39"/>
    <mergeCell ref="C38:E38"/>
    <mergeCell ref="F38:P38"/>
    <mergeCell ref="Q38:S39"/>
    <mergeCell ref="T38:V39"/>
    <mergeCell ref="Z40:AB40"/>
    <mergeCell ref="C41:E41"/>
    <mergeCell ref="F41:I41"/>
    <mergeCell ref="M41:P41"/>
    <mergeCell ref="Q41:S41"/>
    <mergeCell ref="T41:V41"/>
    <mergeCell ref="W41:Y41"/>
    <mergeCell ref="Z41:AB41"/>
    <mergeCell ref="W38:Y39"/>
    <mergeCell ref="Z38:AB39"/>
    <mergeCell ref="C39:E39"/>
    <mergeCell ref="F39:P39"/>
    <mergeCell ref="C40:E40"/>
    <mergeCell ref="F40:I40"/>
    <mergeCell ref="M40:P40"/>
    <mergeCell ref="Q40:S40"/>
    <mergeCell ref="T40:V40"/>
    <mergeCell ref="W40:Y40"/>
    <mergeCell ref="Z29:AB29"/>
    <mergeCell ref="C34:E34"/>
    <mergeCell ref="F34:I34"/>
    <mergeCell ref="M34:P34"/>
    <mergeCell ref="Q34:S34"/>
    <mergeCell ref="T34:V34"/>
    <mergeCell ref="W34:Y34"/>
    <mergeCell ref="Z34:AB34"/>
    <mergeCell ref="C29:E29"/>
    <mergeCell ref="F29:I29"/>
    <mergeCell ref="M29:P29"/>
    <mergeCell ref="Q29:S29"/>
    <mergeCell ref="T29:V29"/>
    <mergeCell ref="W29:Y29"/>
    <mergeCell ref="C30:E30"/>
    <mergeCell ref="F30:I30"/>
    <mergeCell ref="M30:P30"/>
    <mergeCell ref="Q30:S30"/>
    <mergeCell ref="T30:V30"/>
    <mergeCell ref="W30:Y30"/>
    <mergeCell ref="Z30:AB30"/>
    <mergeCell ref="C31:E31"/>
    <mergeCell ref="F31:I31"/>
    <mergeCell ref="M31:P31"/>
    <mergeCell ref="C26:E26"/>
    <mergeCell ref="F26:I26"/>
    <mergeCell ref="M26:P26"/>
    <mergeCell ref="Q26:S26"/>
    <mergeCell ref="T26:V26"/>
    <mergeCell ref="W26:Y26"/>
    <mergeCell ref="Z26:AB26"/>
    <mergeCell ref="Z27:AB27"/>
    <mergeCell ref="C28:E28"/>
    <mergeCell ref="F28:I28"/>
    <mergeCell ref="M28:P28"/>
    <mergeCell ref="Q28:S28"/>
    <mergeCell ref="T28:V28"/>
    <mergeCell ref="W28:Y28"/>
    <mergeCell ref="Z28:AB28"/>
    <mergeCell ref="C27:E27"/>
    <mergeCell ref="F27:I27"/>
    <mergeCell ref="M27:P27"/>
    <mergeCell ref="Q27:S27"/>
    <mergeCell ref="T27:V27"/>
    <mergeCell ref="W27:Y27"/>
    <mergeCell ref="C22:E22"/>
    <mergeCell ref="N23:O23"/>
    <mergeCell ref="Q23:V23"/>
    <mergeCell ref="Z23:AB23"/>
    <mergeCell ref="B24:B25"/>
    <mergeCell ref="C24:E24"/>
    <mergeCell ref="F24:P24"/>
    <mergeCell ref="Q24:S25"/>
    <mergeCell ref="T24:V25"/>
    <mergeCell ref="W24:Y25"/>
    <mergeCell ref="Z24:AB25"/>
    <mergeCell ref="C25:E25"/>
    <mergeCell ref="F25:P25"/>
    <mergeCell ref="Z20:AB20"/>
    <mergeCell ref="C21:E21"/>
    <mergeCell ref="F21:I21"/>
    <mergeCell ref="M21:P21"/>
    <mergeCell ref="Q21:S21"/>
    <mergeCell ref="T21:V21"/>
    <mergeCell ref="W21:Y21"/>
    <mergeCell ref="Z21:AB21"/>
    <mergeCell ref="C20:E20"/>
    <mergeCell ref="F20:I20"/>
    <mergeCell ref="M20:P20"/>
    <mergeCell ref="Q20:S20"/>
    <mergeCell ref="T20:V20"/>
    <mergeCell ref="W20:Y20"/>
    <mergeCell ref="Z17:AB18"/>
    <mergeCell ref="C18:E18"/>
    <mergeCell ref="F18:P18"/>
    <mergeCell ref="C19:E19"/>
    <mergeCell ref="F19:I19"/>
    <mergeCell ref="M19:P19"/>
    <mergeCell ref="Q19:S19"/>
    <mergeCell ref="T19:V19"/>
    <mergeCell ref="W19:Y19"/>
    <mergeCell ref="Z19:AB19"/>
    <mergeCell ref="B17:B18"/>
    <mergeCell ref="C17:E17"/>
    <mergeCell ref="F17:P17"/>
    <mergeCell ref="Q17:S18"/>
    <mergeCell ref="T17:V18"/>
    <mergeCell ref="W17:Y18"/>
    <mergeCell ref="W12:W13"/>
    <mergeCell ref="X12:X13"/>
    <mergeCell ref="Y12:Y13"/>
    <mergeCell ref="N16:O16"/>
    <mergeCell ref="Q16:V16"/>
    <mergeCell ref="B12:B13"/>
    <mergeCell ref="C12:E13"/>
    <mergeCell ref="F12:H12"/>
    <mergeCell ref="I12:K12"/>
    <mergeCell ref="L12:N12"/>
    <mergeCell ref="U8:U9"/>
    <mergeCell ref="V8:V9"/>
    <mergeCell ref="W8:W9"/>
    <mergeCell ref="X8:X9"/>
    <mergeCell ref="Z16:AB16"/>
    <mergeCell ref="O12:Q13"/>
    <mergeCell ref="R12:R13"/>
    <mergeCell ref="S12:S13"/>
    <mergeCell ref="T12:T13"/>
    <mergeCell ref="U12:U13"/>
    <mergeCell ref="V12:V13"/>
    <mergeCell ref="U10:U11"/>
    <mergeCell ref="V10:V11"/>
    <mergeCell ref="W10:W11"/>
    <mergeCell ref="X10:X11"/>
    <mergeCell ref="Y10:Y11"/>
    <mergeCell ref="B10:B11"/>
    <mergeCell ref="C10:E11"/>
    <mergeCell ref="F10:H10"/>
    <mergeCell ref="I10:K10"/>
    <mergeCell ref="L10:N11"/>
    <mergeCell ref="O10:Q10"/>
    <mergeCell ref="R10:R11"/>
    <mergeCell ref="S10:S11"/>
    <mergeCell ref="T10:T11"/>
    <mergeCell ref="B6:B7"/>
    <mergeCell ref="C6:E7"/>
    <mergeCell ref="F6:H7"/>
    <mergeCell ref="I6:K6"/>
    <mergeCell ref="L6:N6"/>
    <mergeCell ref="W6:W7"/>
    <mergeCell ref="X6:X7"/>
    <mergeCell ref="Y6:Y7"/>
    <mergeCell ref="B8:B9"/>
    <mergeCell ref="C8:E9"/>
    <mergeCell ref="F8:H8"/>
    <mergeCell ref="I8:K9"/>
    <mergeCell ref="L8:N8"/>
    <mergeCell ref="O8:Q8"/>
    <mergeCell ref="R8:R9"/>
    <mergeCell ref="O6:Q6"/>
    <mergeCell ref="R6:R7"/>
    <mergeCell ref="S6:S7"/>
    <mergeCell ref="T6:T7"/>
    <mergeCell ref="U6:U7"/>
    <mergeCell ref="V6:V7"/>
    <mergeCell ref="Y8:Y9"/>
    <mergeCell ref="S8:S9"/>
    <mergeCell ref="T8:T9"/>
    <mergeCell ref="B1:AB1"/>
    <mergeCell ref="R3:U3"/>
    <mergeCell ref="V3:Y3"/>
    <mergeCell ref="B4:E4"/>
    <mergeCell ref="R4:U4"/>
    <mergeCell ref="V4:Y4"/>
    <mergeCell ref="C5:E5"/>
    <mergeCell ref="F5:H5"/>
    <mergeCell ref="I5:K5"/>
    <mergeCell ref="L5:N5"/>
    <mergeCell ref="O5:Q5"/>
    <mergeCell ref="Q31:S31"/>
    <mergeCell ref="T31:V31"/>
    <mergeCell ref="W31:Y31"/>
    <mergeCell ref="Z31:AB31"/>
    <mergeCell ref="C32:E32"/>
    <mergeCell ref="F32:I32"/>
    <mergeCell ref="M32:P32"/>
    <mergeCell ref="Q32:S32"/>
    <mergeCell ref="T32:V32"/>
    <mergeCell ref="W32:Y32"/>
    <mergeCell ref="Z32:AB32"/>
    <mergeCell ref="C33:E33"/>
    <mergeCell ref="F33:I33"/>
    <mergeCell ref="M33:P33"/>
    <mergeCell ref="Q33:S33"/>
    <mergeCell ref="T33:V33"/>
    <mergeCell ref="W33:Y33"/>
    <mergeCell ref="Z33:AB33"/>
    <mergeCell ref="C48:E48"/>
    <mergeCell ref="F48:I48"/>
    <mergeCell ref="M48:P48"/>
    <mergeCell ref="Q48:S48"/>
    <mergeCell ref="T48:V48"/>
    <mergeCell ref="W48:Y48"/>
    <mergeCell ref="Z48:AB48"/>
    <mergeCell ref="C35:E35"/>
    <mergeCell ref="G35:N35"/>
    <mergeCell ref="N37:O37"/>
    <mergeCell ref="Q37:V37"/>
    <mergeCell ref="Z37:AB37"/>
    <mergeCell ref="Z42:AB42"/>
    <mergeCell ref="C42:E42"/>
    <mergeCell ref="F42:I42"/>
    <mergeCell ref="M42:P42"/>
    <mergeCell ref="Q42:S42"/>
    <mergeCell ref="Q49:S49"/>
    <mergeCell ref="T49:V49"/>
    <mergeCell ref="W49:Y49"/>
    <mergeCell ref="Z49:AB49"/>
    <mergeCell ref="C50:E50"/>
    <mergeCell ref="F50:I50"/>
    <mergeCell ref="M50:P50"/>
    <mergeCell ref="Q50:S50"/>
    <mergeCell ref="T50:V50"/>
    <mergeCell ref="W50:Y50"/>
    <mergeCell ref="Z50:AB50"/>
    <mergeCell ref="C49:E49"/>
    <mergeCell ref="F49:I49"/>
    <mergeCell ref="M49:P49"/>
    <mergeCell ref="C51:E51"/>
    <mergeCell ref="F51:I51"/>
    <mergeCell ref="M51:P51"/>
    <mergeCell ref="Q51:S51"/>
    <mergeCell ref="T51:V51"/>
    <mergeCell ref="W51:Y51"/>
    <mergeCell ref="Z51:AB51"/>
    <mergeCell ref="C52:E52"/>
    <mergeCell ref="F52:I52"/>
    <mergeCell ref="M52:P52"/>
    <mergeCell ref="Q52:S52"/>
    <mergeCell ref="T52:V52"/>
    <mergeCell ref="W52:Y52"/>
    <mergeCell ref="Z52:AB52"/>
    <mergeCell ref="C53:E53"/>
    <mergeCell ref="F53:I53"/>
    <mergeCell ref="M53:P53"/>
    <mergeCell ref="Q53:S53"/>
    <mergeCell ref="T53:V53"/>
    <mergeCell ref="W53:Y53"/>
    <mergeCell ref="Z53:AB53"/>
    <mergeCell ref="C54:E54"/>
    <mergeCell ref="F54:I54"/>
    <mergeCell ref="M54:P54"/>
    <mergeCell ref="Q54:S54"/>
    <mergeCell ref="T54:V54"/>
    <mergeCell ref="W54:Y54"/>
    <mergeCell ref="Z54:AB54"/>
    <mergeCell ref="T64:V64"/>
    <mergeCell ref="W64:Y64"/>
    <mergeCell ref="Z64:AB64"/>
    <mergeCell ref="C65:E65"/>
    <mergeCell ref="F65:I65"/>
    <mergeCell ref="M65:P65"/>
    <mergeCell ref="Q65:S65"/>
    <mergeCell ref="T65:V65"/>
    <mergeCell ref="W65:Y65"/>
    <mergeCell ref="Z65:AB65"/>
    <mergeCell ref="F64:I64"/>
    <mergeCell ref="M64:P64"/>
    <mergeCell ref="Q64:S64"/>
    <mergeCell ref="C68:E68"/>
    <mergeCell ref="Q68:S68"/>
    <mergeCell ref="T68:V68"/>
    <mergeCell ref="W68:Y68"/>
    <mergeCell ref="Z68:AB68"/>
    <mergeCell ref="C66:E66"/>
    <mergeCell ref="Q66:S66"/>
    <mergeCell ref="T66:V66"/>
    <mergeCell ref="W66:Y66"/>
    <mergeCell ref="Z66:AB66"/>
    <mergeCell ref="C67:E67"/>
    <mergeCell ref="Q67:S67"/>
    <mergeCell ref="T67:V67"/>
    <mergeCell ref="W67:Y67"/>
    <mergeCell ref="Z67:AB67"/>
    <mergeCell ref="F66:I66"/>
    <mergeCell ref="M66:P66"/>
    <mergeCell ref="F67:I67"/>
    <mergeCell ref="M67:P67"/>
    <mergeCell ref="F68:I68"/>
    <mergeCell ref="M68:P68"/>
  </mergeCells>
  <phoneticPr fontId="2"/>
  <printOptions horizontalCentered="1"/>
  <pageMargins left="0.19685039370078741" right="0.19685039370078741" top="0.55118110236220474" bottom="0.43307086614173229" header="0.31496062992125984" footer="0.31496062992125984"/>
  <pageSetup paperSize="9" scale="7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C70"/>
  <sheetViews>
    <sheetView showGridLines="0" zoomScaleNormal="100" zoomScaleSheetLayoutView="100" workbookViewId="0">
      <selection activeCell="L3" sqref="L3"/>
    </sheetView>
  </sheetViews>
  <sheetFormatPr defaultRowHeight="17.25" customHeight="1"/>
  <cols>
    <col min="1" max="1" width="4.125" style="2" customWidth="1"/>
    <col min="2" max="28" width="4.125" style="1" customWidth="1"/>
    <col min="29" max="29" width="4.125" style="3" customWidth="1"/>
    <col min="30" max="256" width="4.125" style="1" customWidth="1"/>
    <col min="257" max="16384" width="9" style="1"/>
  </cols>
  <sheetData>
    <row r="1" spans="2:29" ht="24.75" customHeight="1">
      <c r="B1" s="165" t="s">
        <v>94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"/>
    </row>
    <row r="2" spans="2:29" ht="6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"/>
    </row>
    <row r="3" spans="2:29" ht="17.25" customHeight="1">
      <c r="B3" s="32" t="s">
        <v>49</v>
      </c>
      <c r="R3" s="166" t="s">
        <v>13</v>
      </c>
      <c r="S3" s="167"/>
      <c r="T3" s="167"/>
      <c r="U3" s="168"/>
      <c r="V3" s="169" t="s">
        <v>19</v>
      </c>
      <c r="W3" s="170"/>
      <c r="X3" s="170"/>
      <c r="Y3" s="171"/>
    </row>
    <row r="4" spans="2:29" ht="17.25" customHeight="1">
      <c r="B4" s="172" t="s">
        <v>95</v>
      </c>
      <c r="C4" s="172"/>
      <c r="D4" s="172"/>
      <c r="E4" s="172"/>
      <c r="F4" s="5"/>
      <c r="G4" s="5"/>
      <c r="R4" s="166" t="s">
        <v>18</v>
      </c>
      <c r="S4" s="167"/>
      <c r="T4" s="167"/>
      <c r="U4" s="168"/>
      <c r="V4" s="169" t="s">
        <v>70</v>
      </c>
      <c r="W4" s="170"/>
      <c r="X4" s="170"/>
      <c r="Y4" s="171"/>
    </row>
    <row r="5" spans="2:29" ht="17.25" customHeight="1">
      <c r="B5" s="10" t="s">
        <v>20</v>
      </c>
      <c r="C5" s="138" t="s">
        <v>86</v>
      </c>
      <c r="D5" s="139"/>
      <c r="E5" s="142"/>
      <c r="F5" s="138" t="str">
        <f>IF(C6="","",C6)</f>
        <v>六ッ川SC-A</v>
      </c>
      <c r="G5" s="139"/>
      <c r="H5" s="142"/>
      <c r="I5" s="138" t="str">
        <f>IF(C8="","",C8)</f>
        <v>みずきSC‐A</v>
      </c>
      <c r="J5" s="139"/>
      <c r="K5" s="142"/>
      <c r="L5" s="138" t="str">
        <f>IF(C10="","",C10)</f>
        <v>藤の木SC-B</v>
      </c>
      <c r="M5" s="139"/>
      <c r="N5" s="142"/>
      <c r="O5" s="138" t="str">
        <f>IF(C12="","",C12)</f>
        <v>みずきSC-B</v>
      </c>
      <c r="P5" s="139"/>
      <c r="Q5" s="142"/>
      <c r="R5" s="20" t="s">
        <v>1</v>
      </c>
      <c r="S5" s="20" t="s">
        <v>2</v>
      </c>
      <c r="T5" s="20" t="s">
        <v>3</v>
      </c>
      <c r="U5" s="21" t="s">
        <v>4</v>
      </c>
      <c r="V5" s="20" t="s">
        <v>5</v>
      </c>
      <c r="W5" s="20" t="s">
        <v>6</v>
      </c>
      <c r="X5" s="20" t="s">
        <v>7</v>
      </c>
      <c r="Y5" s="21" t="s">
        <v>8</v>
      </c>
      <c r="Z5" s="6"/>
      <c r="AC5" s="1"/>
    </row>
    <row r="6" spans="2:29" ht="17.25" customHeight="1">
      <c r="B6" s="173">
        <v>1</v>
      </c>
      <c r="C6" s="175" t="s">
        <v>85</v>
      </c>
      <c r="D6" s="176"/>
      <c r="E6" s="177"/>
      <c r="F6" s="181" t="s">
        <v>9</v>
      </c>
      <c r="G6" s="182"/>
      <c r="H6" s="183"/>
      <c r="I6" s="187" t="str">
        <f>IF(F8="○","●",IF(F8="●","○",IF(F8="","","△")))</f>
        <v>●</v>
      </c>
      <c r="J6" s="188"/>
      <c r="K6" s="189"/>
      <c r="L6" s="187" t="str">
        <f>IF(F10="○","●",IF(F10="●","○",IF(F10="","","△")))</f>
        <v>○</v>
      </c>
      <c r="M6" s="188"/>
      <c r="N6" s="189"/>
      <c r="O6" s="187" t="str">
        <f>IF(F12="○","●",IF(F12="●","○",IF(F12="","","△")))</f>
        <v>○</v>
      </c>
      <c r="P6" s="188"/>
      <c r="Q6" s="189"/>
      <c r="R6" s="173">
        <f>IF(COUNTIF(F6:Q6,"")=20,"",COUNTIF(F6:Q6,"○"))</f>
        <v>2</v>
      </c>
      <c r="S6" s="173">
        <f>IF(COUNTIF(F6:Q6,"")=20,"",COUNTIF(F6:Q6,"●"))</f>
        <v>1</v>
      </c>
      <c r="T6" s="173">
        <f>IF(COUNTIF(F6:Q6,"")=20,"",COUNTIF(F6:Q6,"△"))</f>
        <v>0</v>
      </c>
      <c r="U6" s="196">
        <f>IF(R6="","",R6*3+T6)</f>
        <v>6</v>
      </c>
      <c r="V6" s="190">
        <f>IF(COUNTIF(F6:Q6,"")=20,"",IF(F7="",0,F7)+IF(I7="",0,I7)+IF(L7="",0,L7)+IF(O7="",0,O7))</f>
        <v>27</v>
      </c>
      <c r="W6" s="190">
        <f>IF(COUNTIF(F6:Q6,"")=20,"",IF(H7="",0,H7)+IF(K7="",0,K7)+IF(N7="",0,N7)+IF(Q7="",0,Q7))</f>
        <v>4</v>
      </c>
      <c r="X6" s="190">
        <f>IF(COUNTIF(F6:Q6,"")=20,"",V6-W6)</f>
        <v>23</v>
      </c>
      <c r="Y6" s="192">
        <f>IF(COUNTIF(F6:Q6,"")=20,"",RANK(Z6,$Z$6:$Z$13,0))</f>
        <v>2</v>
      </c>
      <c r="Z6" s="7">
        <f>IF(COUNTIF(F6:Q6,"")=20,"",IF(U6="",0,U6*10000)+X6*500+V6*10)</f>
        <v>71770</v>
      </c>
      <c r="AC6" s="1"/>
    </row>
    <row r="7" spans="2:29" ht="17.25" customHeight="1">
      <c r="B7" s="174"/>
      <c r="C7" s="178"/>
      <c r="D7" s="179"/>
      <c r="E7" s="180"/>
      <c r="F7" s="184"/>
      <c r="G7" s="185"/>
      <c r="H7" s="186"/>
      <c r="I7" s="12">
        <f>IF(H9="","",H9)</f>
        <v>1</v>
      </c>
      <c r="J7" s="13" t="s">
        <v>10</v>
      </c>
      <c r="K7" s="14">
        <f>IF(F9="","",F9)</f>
        <v>3</v>
      </c>
      <c r="L7" s="15">
        <f>IF(H11="","",H11)</f>
        <v>10</v>
      </c>
      <c r="M7" s="44" t="s">
        <v>10</v>
      </c>
      <c r="N7" s="16">
        <f>IF(F11="","",F11)</f>
        <v>1</v>
      </c>
      <c r="O7" s="12">
        <f>IF(H13="","",H13)</f>
        <v>16</v>
      </c>
      <c r="P7" s="13" t="s">
        <v>10</v>
      </c>
      <c r="Q7" s="14">
        <f>IF(F13="","",F13)</f>
        <v>0</v>
      </c>
      <c r="R7" s="195"/>
      <c r="S7" s="195"/>
      <c r="T7" s="195"/>
      <c r="U7" s="197"/>
      <c r="V7" s="198"/>
      <c r="W7" s="191"/>
      <c r="X7" s="191"/>
      <c r="Y7" s="193"/>
      <c r="Z7" s="7"/>
    </row>
    <row r="8" spans="2:29" ht="17.25" customHeight="1">
      <c r="B8" s="194">
        <v>2</v>
      </c>
      <c r="C8" s="175" t="s">
        <v>121</v>
      </c>
      <c r="D8" s="176"/>
      <c r="E8" s="177"/>
      <c r="F8" s="187" t="str">
        <f>IF(F9&gt;H9,"○",IF(F9&lt;H9,"●",IF(F9="","","△")))</f>
        <v>○</v>
      </c>
      <c r="G8" s="188"/>
      <c r="H8" s="189"/>
      <c r="I8" s="181" t="s">
        <v>9</v>
      </c>
      <c r="J8" s="182"/>
      <c r="K8" s="183"/>
      <c r="L8" s="187" t="str">
        <f>IF(I10="○","●",IF(I10="●","○",IF(I10="","","△")))</f>
        <v>○</v>
      </c>
      <c r="M8" s="188"/>
      <c r="N8" s="189"/>
      <c r="O8" s="187" t="str">
        <f>IF(I12="○","●",IF(I12="●","○",IF(I12="","","△")))</f>
        <v>○</v>
      </c>
      <c r="P8" s="188"/>
      <c r="Q8" s="189"/>
      <c r="R8" s="173">
        <f>IF(COUNTIF(F8:Q8,"")=20,"",COUNTIF(F8:Q8,"○"))</f>
        <v>3</v>
      </c>
      <c r="S8" s="173">
        <f>IF(COUNTIF(F8:Q8,"")=20,"",COUNTIF(F8:Q8,"●"))</f>
        <v>0</v>
      </c>
      <c r="T8" s="173">
        <f>IF(COUNTIF(F8:Q8,"")=20,"",COUNTIF(F8:Q8,"△"))</f>
        <v>0</v>
      </c>
      <c r="U8" s="196">
        <f>IF(R8="","",R8*3+T8)</f>
        <v>9</v>
      </c>
      <c r="V8" s="190">
        <f t="shared" ref="V8" si="0">IF(COUNTIF(F8:Q8,"")=20,"",IF(F9="",0,F9)+IF(I9="",0,I9)+IF(L9="",0,L9)+IF(O9="",0,O9))</f>
        <v>11</v>
      </c>
      <c r="W8" s="190">
        <f t="shared" ref="W8" si="1">IF(COUNTIF(F8:Q8,"")=20,"",IF(H9="",0,H9)+IF(K9="",0,K9)+IF(N9="",0,N9)+IF(Q9="",0,Q9))</f>
        <v>1</v>
      </c>
      <c r="X8" s="190">
        <f t="shared" ref="X8" si="2">IF(COUNTIF(F8:Q8,"")=20,"",V8-W8)</f>
        <v>10</v>
      </c>
      <c r="Y8" s="192">
        <f>IF(COUNTIF(F8:Q8,"")=20,"",RANK(Z8,$Z$6:$Z$13,0))</f>
        <v>1</v>
      </c>
      <c r="Z8" s="7">
        <f>IF(COUNTIF(F8:Q8,"")=20,"",IF(U8="",0,U8*10000)+X8*500+V8*10)</f>
        <v>95110</v>
      </c>
    </row>
    <row r="9" spans="2:29" ht="17.25" customHeight="1">
      <c r="B9" s="174"/>
      <c r="C9" s="178"/>
      <c r="D9" s="179"/>
      <c r="E9" s="180"/>
      <c r="F9" s="17">
        <v>3</v>
      </c>
      <c r="G9" s="13" t="s">
        <v>10</v>
      </c>
      <c r="H9" s="18">
        <v>1</v>
      </c>
      <c r="I9" s="184"/>
      <c r="J9" s="185"/>
      <c r="K9" s="186"/>
      <c r="L9" s="12">
        <f>IF(K11="","",K11)</f>
        <v>4</v>
      </c>
      <c r="M9" s="13" t="s">
        <v>10</v>
      </c>
      <c r="N9" s="14">
        <f>IF(I11="","",I11)</f>
        <v>0</v>
      </c>
      <c r="O9" s="12">
        <f>IF(K13="","",K13)</f>
        <v>4</v>
      </c>
      <c r="P9" s="13" t="s">
        <v>10</v>
      </c>
      <c r="Q9" s="14">
        <f>IF(I13="","",I13)</f>
        <v>0</v>
      </c>
      <c r="R9" s="195"/>
      <c r="S9" s="195"/>
      <c r="T9" s="195"/>
      <c r="U9" s="191"/>
      <c r="V9" s="198"/>
      <c r="W9" s="191"/>
      <c r="X9" s="191"/>
      <c r="Y9" s="193"/>
      <c r="Z9" s="7"/>
      <c r="AC9" s="1"/>
    </row>
    <row r="10" spans="2:29" ht="17.25" customHeight="1">
      <c r="B10" s="194">
        <v>3</v>
      </c>
      <c r="C10" s="175" t="s">
        <v>45</v>
      </c>
      <c r="D10" s="176"/>
      <c r="E10" s="177"/>
      <c r="F10" s="187" t="str">
        <f>IF(F11&gt;H11,"○",IF(F11&lt;H11,"●",IF(F11="","","△")))</f>
        <v>●</v>
      </c>
      <c r="G10" s="188"/>
      <c r="H10" s="189"/>
      <c r="I10" s="187" t="str">
        <f>IF(I11&gt;K11,"○",IF(I11&lt;K11,"●",IF(I11="","","△")))</f>
        <v>●</v>
      </c>
      <c r="J10" s="188"/>
      <c r="K10" s="189"/>
      <c r="L10" s="181" t="s">
        <v>9</v>
      </c>
      <c r="M10" s="182"/>
      <c r="N10" s="183"/>
      <c r="O10" s="187" t="str">
        <f>IF(L12="○","●",IF(L12="●","○",IF(L12="","","△")))</f>
        <v>●</v>
      </c>
      <c r="P10" s="188"/>
      <c r="Q10" s="189"/>
      <c r="R10" s="173">
        <f>IF(COUNTIF(F10:Q10,"")=20,"",COUNTIF(F10:Q10,"○"))</f>
        <v>0</v>
      </c>
      <c r="S10" s="173">
        <f>IF(COUNTIF(F10:Q10,"")=20,"",COUNTIF(F10:Q10,"●"))</f>
        <v>3</v>
      </c>
      <c r="T10" s="173">
        <f>IF(COUNTIF(F10:Q10,"")=20,"",COUNTIF(F10:Q10,"△"))</f>
        <v>0</v>
      </c>
      <c r="U10" s="196">
        <f>IF(R10="","",R10*3+T10)</f>
        <v>0</v>
      </c>
      <c r="V10" s="190">
        <f t="shared" ref="V10" si="3">IF(COUNTIF(F10:Q10,"")=20,"",IF(F11="",0,F11)+IF(I11="",0,I11)+IF(L11="",0,L11)+IF(O11="",0,O11))</f>
        <v>1</v>
      </c>
      <c r="W10" s="190">
        <f t="shared" ref="W10" si="4">IF(COUNTIF(F10:Q10,"")=20,"",IF(H11="",0,H11)+IF(K11="",0,K11)+IF(N11="",0,N11)+IF(Q11="",0,Q11))</f>
        <v>16</v>
      </c>
      <c r="X10" s="190">
        <f t="shared" ref="X10" si="5">IF(COUNTIF(F10:Q10,"")=20,"",V10-W10)</f>
        <v>-15</v>
      </c>
      <c r="Y10" s="192">
        <f>IF(COUNTIF(F10:Q10,"")=20,"",RANK(Z10,$Z$6:$Z$13,0))</f>
        <v>4</v>
      </c>
      <c r="Z10" s="7">
        <f>IF(COUNTIF(F10:Q10,"")=20,"",IF(U10="",0,U10*10000)+X10*500+V10*10)</f>
        <v>-7490</v>
      </c>
      <c r="AC10" s="1"/>
    </row>
    <row r="11" spans="2:29" ht="17.25" customHeight="1">
      <c r="B11" s="174"/>
      <c r="C11" s="178"/>
      <c r="D11" s="179"/>
      <c r="E11" s="180"/>
      <c r="F11" s="17">
        <v>1</v>
      </c>
      <c r="G11" s="13" t="s">
        <v>10</v>
      </c>
      <c r="H11" s="18">
        <v>10</v>
      </c>
      <c r="I11" s="17">
        <v>0</v>
      </c>
      <c r="J11" s="13" t="s">
        <v>10</v>
      </c>
      <c r="K11" s="18">
        <v>4</v>
      </c>
      <c r="L11" s="184"/>
      <c r="M11" s="185"/>
      <c r="N11" s="186"/>
      <c r="O11" s="12">
        <f>IF(N13="","",N13)</f>
        <v>0</v>
      </c>
      <c r="P11" s="13" t="s">
        <v>10</v>
      </c>
      <c r="Q11" s="14">
        <f>IF(L13="","",L13)</f>
        <v>2</v>
      </c>
      <c r="R11" s="195"/>
      <c r="S11" s="195"/>
      <c r="T11" s="195"/>
      <c r="U11" s="191"/>
      <c r="V11" s="198"/>
      <c r="W11" s="191"/>
      <c r="X11" s="191"/>
      <c r="Y11" s="193"/>
      <c r="Z11" s="7"/>
      <c r="AC11" s="1"/>
    </row>
    <row r="12" spans="2:29" ht="17.25" customHeight="1">
      <c r="B12" s="194">
        <v>4</v>
      </c>
      <c r="C12" s="175" t="s">
        <v>82</v>
      </c>
      <c r="D12" s="176"/>
      <c r="E12" s="177"/>
      <c r="F12" s="187" t="str">
        <f>IF(F13&gt;H13,"○",IF(F13&lt;H13,"●",IF(F13="","","△")))</f>
        <v>●</v>
      </c>
      <c r="G12" s="188"/>
      <c r="H12" s="189"/>
      <c r="I12" s="187" t="str">
        <f>IF(I13&gt;K13,"○",IF(I13&lt;K13,"●",IF(I13="","","△")))</f>
        <v>●</v>
      </c>
      <c r="J12" s="188"/>
      <c r="K12" s="189"/>
      <c r="L12" s="187" t="str">
        <f>IF(L13&gt;N13,"○",IF(L13&lt;N13,"●",IF(L13="","","△")))</f>
        <v>○</v>
      </c>
      <c r="M12" s="188"/>
      <c r="N12" s="189"/>
      <c r="O12" s="181" t="s">
        <v>9</v>
      </c>
      <c r="P12" s="182"/>
      <c r="Q12" s="183"/>
      <c r="R12" s="173">
        <f>IF(COUNTIF(F12:Q12,"")=20,"",COUNTIF(F12:Q12,"○"))</f>
        <v>1</v>
      </c>
      <c r="S12" s="173">
        <f>IF(COUNTIF(F12:Q12,"")=20,"",COUNTIF(F12:Q12,"●"))</f>
        <v>2</v>
      </c>
      <c r="T12" s="173">
        <f>IF(COUNTIF(F12:Q12,"")=20,"",COUNTIF(F12:Q12,"△"))</f>
        <v>0</v>
      </c>
      <c r="U12" s="196">
        <f>IF(R12="","",R12*3+T12)</f>
        <v>3</v>
      </c>
      <c r="V12" s="190">
        <f t="shared" ref="V12" si="6">IF(COUNTIF(F12:Q12,"")=20,"",IF(F13="",0,F13)+IF(I13="",0,I13)+IF(L13="",0,L13)+IF(O13="",0,O13))</f>
        <v>2</v>
      </c>
      <c r="W12" s="190">
        <f t="shared" ref="W12" si="7">IF(COUNTIF(F12:Q12,"")=20,"",IF(H13="",0,H13)+IF(K13="",0,K13)+IF(N13="",0,N13)+IF(Q13="",0,Q13))</f>
        <v>20</v>
      </c>
      <c r="X12" s="190">
        <f t="shared" ref="X12" si="8">IF(COUNTIF(F12:Q12,"")=20,"",V12-W12)</f>
        <v>-18</v>
      </c>
      <c r="Y12" s="192">
        <f>IF(COUNTIF(F12:Q12,"")=20,"",RANK(Z12,$Z$6:$Z$13,0))</f>
        <v>3</v>
      </c>
      <c r="Z12" s="7">
        <f>IF(COUNTIF(F12:Q12,"")=20,"",IF(U12="",0,U12*10000)+X12*500+V12*10)</f>
        <v>21020</v>
      </c>
      <c r="AC12" s="1"/>
    </row>
    <row r="13" spans="2:29" ht="17.25" customHeight="1">
      <c r="B13" s="174"/>
      <c r="C13" s="178"/>
      <c r="D13" s="179"/>
      <c r="E13" s="180"/>
      <c r="F13" s="17">
        <v>0</v>
      </c>
      <c r="G13" s="13" t="s">
        <v>10</v>
      </c>
      <c r="H13" s="18">
        <v>16</v>
      </c>
      <c r="I13" s="17">
        <v>0</v>
      </c>
      <c r="J13" s="13" t="s">
        <v>10</v>
      </c>
      <c r="K13" s="18">
        <v>4</v>
      </c>
      <c r="L13" s="17">
        <v>2</v>
      </c>
      <c r="M13" s="13" t="s">
        <v>10</v>
      </c>
      <c r="N13" s="18">
        <v>0</v>
      </c>
      <c r="O13" s="184"/>
      <c r="P13" s="185"/>
      <c r="Q13" s="186"/>
      <c r="R13" s="195"/>
      <c r="S13" s="195"/>
      <c r="T13" s="195"/>
      <c r="U13" s="197"/>
      <c r="V13" s="198"/>
      <c r="W13" s="191"/>
      <c r="X13" s="191"/>
      <c r="Y13" s="193"/>
      <c r="Z13" s="7"/>
      <c r="AC13" s="1"/>
    </row>
    <row r="14" spans="2:29" ht="17.25" customHeight="1">
      <c r="B14" s="2"/>
      <c r="C14" s="2"/>
      <c r="D14" s="2"/>
      <c r="E14" s="2"/>
      <c r="F14" s="2"/>
      <c r="G14" s="11" t="s">
        <v>23</v>
      </c>
      <c r="H14" s="9"/>
      <c r="I14" s="9"/>
      <c r="J14" s="9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6"/>
    </row>
    <row r="15" spans="2:29" ht="17.25" customHeight="1">
      <c r="B15" s="32" t="s">
        <v>50</v>
      </c>
      <c r="C15" s="2"/>
      <c r="D15" s="2"/>
      <c r="E15" s="2"/>
      <c r="F15" s="2"/>
      <c r="G15" s="11"/>
      <c r="H15" s="9"/>
      <c r="I15" s="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"/>
    </row>
    <row r="16" spans="2:29" ht="17.25" customHeight="1">
      <c r="B16" s="4"/>
      <c r="C16" s="4"/>
      <c r="D16" s="4"/>
      <c r="E16" s="4"/>
      <c r="F16" s="4"/>
      <c r="G16" s="4"/>
      <c r="I16" s="8"/>
      <c r="J16" s="22">
        <v>12</v>
      </c>
      <c r="K16" s="8" t="s">
        <v>11</v>
      </c>
      <c r="L16" s="22">
        <v>23</v>
      </c>
      <c r="M16" s="8" t="s">
        <v>12</v>
      </c>
      <c r="N16" s="156" t="s">
        <v>71</v>
      </c>
      <c r="O16" s="156"/>
      <c r="P16" s="8"/>
      <c r="Q16" s="157" t="s">
        <v>26</v>
      </c>
      <c r="R16" s="157"/>
      <c r="S16" s="157"/>
      <c r="T16" s="157"/>
      <c r="U16" s="157"/>
      <c r="V16" s="157"/>
      <c r="X16" s="8"/>
      <c r="Y16" s="8"/>
      <c r="Z16" s="158" t="s">
        <v>64</v>
      </c>
      <c r="AA16" s="159"/>
      <c r="AB16" s="159"/>
    </row>
    <row r="17" spans="2:29" ht="17.25" customHeight="1">
      <c r="B17" s="199" t="s">
        <v>20</v>
      </c>
      <c r="C17" s="169" t="s">
        <v>24</v>
      </c>
      <c r="D17" s="170"/>
      <c r="E17" s="201"/>
      <c r="F17" s="202" t="s">
        <v>56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203" t="s">
        <v>14</v>
      </c>
      <c r="R17" s="204"/>
      <c r="S17" s="205"/>
      <c r="T17" s="208" t="s">
        <v>17</v>
      </c>
      <c r="U17" s="204"/>
      <c r="V17" s="205"/>
      <c r="W17" s="208" t="s">
        <v>17</v>
      </c>
      <c r="X17" s="204"/>
      <c r="Y17" s="205"/>
      <c r="Z17" s="208" t="s">
        <v>21</v>
      </c>
      <c r="AA17" s="204"/>
      <c r="AB17" s="205"/>
      <c r="AC17" s="1"/>
    </row>
    <row r="18" spans="2:29" ht="17.25" customHeight="1">
      <c r="B18" s="200"/>
      <c r="C18" s="166" t="s">
        <v>25</v>
      </c>
      <c r="D18" s="167"/>
      <c r="E18" s="210"/>
      <c r="F18" s="211" t="s">
        <v>22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8"/>
      <c r="Q18" s="206"/>
      <c r="R18" s="172"/>
      <c r="S18" s="207"/>
      <c r="T18" s="209"/>
      <c r="U18" s="172"/>
      <c r="V18" s="207"/>
      <c r="W18" s="209"/>
      <c r="X18" s="172"/>
      <c r="Y18" s="207"/>
      <c r="Z18" s="209"/>
      <c r="AA18" s="172"/>
      <c r="AB18" s="207"/>
    </row>
    <row r="19" spans="2:29" s="2" customFormat="1" ht="17.25" customHeight="1">
      <c r="B19" s="101">
        <v>1</v>
      </c>
      <c r="C19" s="212">
        <v>0.58333333333333337</v>
      </c>
      <c r="D19" s="213"/>
      <c r="E19" s="214"/>
      <c r="F19" s="215" t="s">
        <v>87</v>
      </c>
      <c r="G19" s="216"/>
      <c r="H19" s="216"/>
      <c r="I19" s="217"/>
      <c r="J19" s="99">
        <v>4</v>
      </c>
      <c r="K19" s="43" t="s">
        <v>15</v>
      </c>
      <c r="L19" s="43">
        <v>0</v>
      </c>
      <c r="M19" s="215" t="s">
        <v>92</v>
      </c>
      <c r="N19" s="216"/>
      <c r="O19" s="216"/>
      <c r="P19" s="218"/>
      <c r="Q19" s="219" t="s">
        <v>93</v>
      </c>
      <c r="R19" s="216"/>
      <c r="S19" s="217"/>
      <c r="T19" s="215" t="s">
        <v>126</v>
      </c>
      <c r="U19" s="216"/>
      <c r="V19" s="217"/>
      <c r="W19" s="215" t="s">
        <v>126</v>
      </c>
      <c r="X19" s="216"/>
      <c r="Y19" s="217"/>
      <c r="Z19" s="215" t="str">
        <f>IF(Q19="","",Q19)</f>
        <v>サザン</v>
      </c>
      <c r="AA19" s="216"/>
      <c r="AB19" s="217"/>
      <c r="AC19" s="19">
        <f>IF(Z$16="20-5-20",0.0347222222222222,IF(Z$16="15-5-15",0.0277777777777778,0.0208333333333333))</f>
        <v>3.4722222222222203E-2</v>
      </c>
    </row>
    <row r="20" spans="2:29" s="2" customFormat="1" ht="17.25" customHeight="1">
      <c r="B20" s="20">
        <f>B19+1</f>
        <v>2</v>
      </c>
      <c r="C20" s="220">
        <f t="shared" ref="C20:C21" si="9">C19+AC19</f>
        <v>0.61805555555555558</v>
      </c>
      <c r="D20" s="221"/>
      <c r="E20" s="222"/>
      <c r="F20" s="141" t="s">
        <v>47</v>
      </c>
      <c r="G20" s="139"/>
      <c r="H20" s="139"/>
      <c r="I20" s="140"/>
      <c r="J20" s="98">
        <v>0</v>
      </c>
      <c r="K20" s="95" t="s">
        <v>15</v>
      </c>
      <c r="L20" s="97">
        <v>4</v>
      </c>
      <c r="M20" s="138" t="s">
        <v>87</v>
      </c>
      <c r="N20" s="139"/>
      <c r="O20" s="139"/>
      <c r="P20" s="142"/>
      <c r="Q20" s="138" t="s">
        <v>125</v>
      </c>
      <c r="R20" s="139"/>
      <c r="S20" s="140"/>
      <c r="T20" s="141" t="s">
        <v>93</v>
      </c>
      <c r="U20" s="139"/>
      <c r="V20" s="140"/>
      <c r="W20" s="141" t="s">
        <v>93</v>
      </c>
      <c r="X20" s="139"/>
      <c r="Y20" s="140"/>
      <c r="Z20" s="141" t="str">
        <f t="shared" ref="Z20:Z21" si="10">IF(Q20="","",Q20)</f>
        <v>みずきSC‐B</v>
      </c>
      <c r="AA20" s="139"/>
      <c r="AB20" s="140"/>
      <c r="AC20" s="19">
        <f t="shared" ref="AC20:AC21" si="11">IF(Z$16="20-5-20",0.0347222222222222,IF(Z$16="15-5-15",0.0277777777777778,0.0208333333333333))</f>
        <v>3.4722222222222203E-2</v>
      </c>
    </row>
    <row r="21" spans="2:29" s="2" customFormat="1" ht="17.25" customHeight="1">
      <c r="B21" s="20">
        <f t="shared" ref="B21" si="12">B20+1</f>
        <v>3</v>
      </c>
      <c r="C21" s="220">
        <f t="shared" si="9"/>
        <v>0.65277777777777779</v>
      </c>
      <c r="D21" s="221"/>
      <c r="E21" s="222"/>
      <c r="F21" s="215" t="s">
        <v>126</v>
      </c>
      <c r="G21" s="216"/>
      <c r="H21" s="216"/>
      <c r="I21" s="217"/>
      <c r="J21" s="99">
        <v>0</v>
      </c>
      <c r="K21" s="43" t="s">
        <v>15</v>
      </c>
      <c r="L21" s="43">
        <v>2</v>
      </c>
      <c r="M21" s="219" t="s">
        <v>125</v>
      </c>
      <c r="N21" s="216"/>
      <c r="O21" s="216"/>
      <c r="P21" s="218"/>
      <c r="Q21" s="219" t="s">
        <v>93</v>
      </c>
      <c r="R21" s="216"/>
      <c r="S21" s="217"/>
      <c r="T21" s="215" t="s">
        <v>124</v>
      </c>
      <c r="U21" s="216"/>
      <c r="V21" s="217"/>
      <c r="W21" s="215" t="s">
        <v>124</v>
      </c>
      <c r="X21" s="216"/>
      <c r="Y21" s="217"/>
      <c r="Z21" s="215" t="str">
        <f t="shared" si="10"/>
        <v>サザン</v>
      </c>
      <c r="AA21" s="216"/>
      <c r="AB21" s="217"/>
      <c r="AC21" s="19">
        <f t="shared" si="11"/>
        <v>3.4722222222222203E-2</v>
      </c>
    </row>
    <row r="22" spans="2:29" ht="17.25" customHeight="1">
      <c r="C22" s="223">
        <f>C21+AC21</f>
        <v>0.6875</v>
      </c>
      <c r="D22" s="223"/>
      <c r="E22" s="223"/>
      <c r="F22" s="23" t="s">
        <v>27</v>
      </c>
    </row>
    <row r="23" spans="2:29" ht="17.25" customHeight="1">
      <c r="B23" s="4"/>
      <c r="C23" s="4"/>
      <c r="D23" s="4"/>
      <c r="E23" s="4"/>
      <c r="F23" s="4"/>
      <c r="G23" s="4"/>
      <c r="I23" s="8"/>
      <c r="J23" s="22">
        <v>1</v>
      </c>
      <c r="K23" s="8" t="s">
        <v>11</v>
      </c>
      <c r="L23" s="22">
        <v>20</v>
      </c>
      <c r="M23" s="8" t="s">
        <v>12</v>
      </c>
      <c r="N23" s="156" t="s">
        <v>71</v>
      </c>
      <c r="O23" s="156"/>
      <c r="P23" s="8"/>
      <c r="Q23" s="157" t="s">
        <v>61</v>
      </c>
      <c r="R23" s="157"/>
      <c r="S23" s="157"/>
      <c r="T23" s="157"/>
      <c r="U23" s="157"/>
      <c r="V23" s="157"/>
      <c r="X23" s="8"/>
      <c r="Y23" s="8"/>
      <c r="Z23" s="158" t="s">
        <v>64</v>
      </c>
      <c r="AA23" s="159"/>
      <c r="AB23" s="159"/>
    </row>
    <row r="24" spans="2:29" ht="17.25" customHeight="1">
      <c r="B24" s="199" t="s">
        <v>20</v>
      </c>
      <c r="C24" s="169" t="s">
        <v>69</v>
      </c>
      <c r="D24" s="170"/>
      <c r="E24" s="201"/>
      <c r="F24" s="202" t="s">
        <v>57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1"/>
      <c r="Q24" s="203" t="s">
        <v>14</v>
      </c>
      <c r="R24" s="204"/>
      <c r="S24" s="205"/>
      <c r="T24" s="208" t="s">
        <v>17</v>
      </c>
      <c r="U24" s="204"/>
      <c r="V24" s="205"/>
      <c r="W24" s="208" t="s">
        <v>17</v>
      </c>
      <c r="X24" s="204"/>
      <c r="Y24" s="205"/>
      <c r="Z24" s="208" t="s">
        <v>21</v>
      </c>
      <c r="AA24" s="204"/>
      <c r="AB24" s="205"/>
      <c r="AC24" s="1"/>
    </row>
    <row r="25" spans="2:29" ht="17.25" customHeight="1">
      <c r="B25" s="200"/>
      <c r="C25" s="166" t="s">
        <v>25</v>
      </c>
      <c r="D25" s="167"/>
      <c r="E25" s="210"/>
      <c r="F25" s="211" t="s">
        <v>22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8"/>
      <c r="Q25" s="206"/>
      <c r="R25" s="172"/>
      <c r="S25" s="207"/>
      <c r="T25" s="209"/>
      <c r="U25" s="172"/>
      <c r="V25" s="207"/>
      <c r="W25" s="209"/>
      <c r="X25" s="172"/>
      <c r="Y25" s="207"/>
      <c r="Z25" s="209"/>
      <c r="AA25" s="172"/>
      <c r="AB25" s="207"/>
    </row>
    <row r="26" spans="2:29" s="2" customFormat="1" ht="17.25" customHeight="1">
      <c r="B26" s="101">
        <v>1</v>
      </c>
      <c r="C26" s="151">
        <v>0.375</v>
      </c>
      <c r="D26" s="152"/>
      <c r="E26" s="153"/>
      <c r="F26" s="141" t="s">
        <v>48</v>
      </c>
      <c r="G26" s="139"/>
      <c r="H26" s="139"/>
      <c r="I26" s="140"/>
      <c r="J26" s="108">
        <v>3</v>
      </c>
      <c r="K26" s="61" t="s">
        <v>15</v>
      </c>
      <c r="L26" s="107">
        <v>0</v>
      </c>
      <c r="M26" s="141" t="s">
        <v>46</v>
      </c>
      <c r="N26" s="139"/>
      <c r="O26" s="139"/>
      <c r="P26" s="142"/>
      <c r="Q26" s="138" t="s">
        <v>93</v>
      </c>
      <c r="R26" s="139"/>
      <c r="S26" s="140"/>
      <c r="T26" s="141" t="s">
        <v>131</v>
      </c>
      <c r="U26" s="139"/>
      <c r="V26" s="140"/>
      <c r="W26" s="141" t="str">
        <f>IF(T26="","",T26)</f>
        <v>藤の木-B</v>
      </c>
      <c r="X26" s="139"/>
      <c r="Y26" s="140"/>
      <c r="Z26" s="141" t="str">
        <f>IF(Q26="","",Q26)</f>
        <v>サザン</v>
      </c>
      <c r="AA26" s="139"/>
      <c r="AB26" s="140"/>
      <c r="AC26" s="19">
        <f>IF(Z$23="20-5-20",0.0347222222222222,IF(Z$23="15-5-15",0.0277777777777778,0.0208333333333333))</f>
        <v>3.4722222222222203E-2</v>
      </c>
    </row>
    <row r="27" spans="2:29" s="2" customFormat="1" ht="17.25" customHeight="1">
      <c r="B27" s="20">
        <f t="shared" ref="B27:B29" si="13">B26+1</f>
        <v>2</v>
      </c>
      <c r="C27" s="135">
        <f>C26+AC26</f>
        <v>0.40972222222222221</v>
      </c>
      <c r="D27" s="136"/>
      <c r="E27" s="137"/>
      <c r="F27" s="146" t="s">
        <v>19</v>
      </c>
      <c r="G27" s="147"/>
      <c r="H27" s="147"/>
      <c r="I27" s="148"/>
      <c r="J27" s="104"/>
      <c r="K27" s="105" t="s">
        <v>15</v>
      </c>
      <c r="L27" s="105"/>
      <c r="M27" s="149" t="s">
        <v>47</v>
      </c>
      <c r="N27" s="147"/>
      <c r="O27" s="147"/>
      <c r="P27" s="150"/>
      <c r="Q27" s="149" t="s">
        <v>133</v>
      </c>
      <c r="R27" s="147"/>
      <c r="S27" s="148"/>
      <c r="T27" s="146"/>
      <c r="U27" s="147"/>
      <c r="V27" s="148"/>
      <c r="W27" s="146" t="str">
        <f t="shared" ref="W27:W30" si="14">IF(T27="","",T27)</f>
        <v/>
      </c>
      <c r="X27" s="147"/>
      <c r="Y27" s="148"/>
      <c r="Z27" s="146"/>
      <c r="AA27" s="147"/>
      <c r="AB27" s="148"/>
      <c r="AC27" s="19">
        <f t="shared" ref="AC27:AC34" si="15">IF(Z$23="20-5-20",0.0347222222222222,IF(Z$23="15-5-15",0.0277777777777778,0.0208333333333333))</f>
        <v>3.4722222222222203E-2</v>
      </c>
    </row>
    <row r="28" spans="2:29" s="2" customFormat="1" ht="17.25" customHeight="1">
      <c r="B28" s="20">
        <f t="shared" si="13"/>
        <v>3</v>
      </c>
      <c r="C28" s="135">
        <f t="shared" ref="C28" si="16">C27+AC27</f>
        <v>0.44444444444444442</v>
      </c>
      <c r="D28" s="136"/>
      <c r="E28" s="137"/>
      <c r="F28" s="146" t="s">
        <v>129</v>
      </c>
      <c r="G28" s="147"/>
      <c r="H28" s="147"/>
      <c r="I28" s="148"/>
      <c r="J28" s="104"/>
      <c r="K28" s="105" t="s">
        <v>15</v>
      </c>
      <c r="L28" s="105"/>
      <c r="M28" s="149" t="s">
        <v>137</v>
      </c>
      <c r="N28" s="147"/>
      <c r="O28" s="147"/>
      <c r="P28" s="150"/>
      <c r="Q28" s="149" t="s">
        <v>93</v>
      </c>
      <c r="R28" s="147"/>
      <c r="S28" s="148"/>
      <c r="T28" s="146"/>
      <c r="U28" s="147"/>
      <c r="V28" s="148"/>
      <c r="W28" s="146" t="str">
        <f t="shared" si="14"/>
        <v/>
      </c>
      <c r="X28" s="147"/>
      <c r="Y28" s="148"/>
      <c r="Z28" s="146"/>
      <c r="AA28" s="147"/>
      <c r="AB28" s="148"/>
      <c r="AC28" s="19">
        <f t="shared" si="15"/>
        <v>3.4722222222222203E-2</v>
      </c>
    </row>
    <row r="29" spans="2:29" s="2" customFormat="1" ht="17.25" customHeight="1">
      <c r="B29" s="20">
        <f t="shared" si="13"/>
        <v>4</v>
      </c>
      <c r="C29" s="135">
        <f>C28+AC28</f>
        <v>0.47916666666666663</v>
      </c>
      <c r="D29" s="136"/>
      <c r="E29" s="137"/>
      <c r="F29" s="141" t="s">
        <v>19</v>
      </c>
      <c r="G29" s="139"/>
      <c r="H29" s="139"/>
      <c r="I29" s="140"/>
      <c r="J29" s="108">
        <v>1</v>
      </c>
      <c r="K29" s="103" t="s">
        <v>15</v>
      </c>
      <c r="L29" s="106">
        <v>2</v>
      </c>
      <c r="M29" s="138" t="s">
        <v>48</v>
      </c>
      <c r="N29" s="139"/>
      <c r="O29" s="139"/>
      <c r="P29" s="142"/>
      <c r="Q29" s="138" t="s">
        <v>133</v>
      </c>
      <c r="R29" s="139"/>
      <c r="S29" s="140"/>
      <c r="T29" s="141" t="s">
        <v>132</v>
      </c>
      <c r="U29" s="139"/>
      <c r="V29" s="140"/>
      <c r="W29" s="141" t="str">
        <f t="shared" si="14"/>
        <v>みずき-A</v>
      </c>
      <c r="X29" s="139"/>
      <c r="Y29" s="140"/>
      <c r="Z29" s="141" t="str">
        <f t="shared" ref="Z29" si="17">IF(Q29="","",Q29)</f>
        <v>藤の木-A</v>
      </c>
      <c r="AA29" s="139"/>
      <c r="AB29" s="140"/>
      <c r="AC29" s="19">
        <f t="shared" si="15"/>
        <v>3.4722222222222203E-2</v>
      </c>
    </row>
    <row r="30" spans="2:29" s="2" customFormat="1" ht="17.25" customHeight="1">
      <c r="B30" s="20">
        <v>5</v>
      </c>
      <c r="C30" s="135">
        <f>C29+AC28</f>
        <v>0.51388888888888884</v>
      </c>
      <c r="D30" s="136"/>
      <c r="E30" s="137"/>
      <c r="F30" s="146" t="s">
        <v>125</v>
      </c>
      <c r="G30" s="147"/>
      <c r="H30" s="147"/>
      <c r="I30" s="148"/>
      <c r="J30" s="104"/>
      <c r="K30" s="105" t="s">
        <v>15</v>
      </c>
      <c r="L30" s="105"/>
      <c r="M30" s="149" t="s">
        <v>126</v>
      </c>
      <c r="N30" s="147"/>
      <c r="O30" s="147"/>
      <c r="P30" s="150"/>
      <c r="Q30" s="149" t="s">
        <v>150</v>
      </c>
      <c r="R30" s="147"/>
      <c r="S30" s="148"/>
      <c r="T30" s="146"/>
      <c r="U30" s="147"/>
      <c r="V30" s="148"/>
      <c r="W30" s="146" t="str">
        <f t="shared" si="14"/>
        <v/>
      </c>
      <c r="X30" s="147"/>
      <c r="Y30" s="148"/>
      <c r="Z30" s="146"/>
      <c r="AA30" s="147"/>
      <c r="AB30" s="148"/>
      <c r="AC30" s="19">
        <f t="shared" si="15"/>
        <v>3.4722222222222203E-2</v>
      </c>
    </row>
    <row r="31" spans="2:29" s="2" customFormat="1" ht="17.25" customHeight="1">
      <c r="B31" s="20">
        <v>6</v>
      </c>
      <c r="C31" s="135">
        <f>C30+AC29</f>
        <v>0.54861111111111105</v>
      </c>
      <c r="D31" s="136"/>
      <c r="E31" s="137"/>
      <c r="F31" s="146" t="s">
        <v>48</v>
      </c>
      <c r="G31" s="147"/>
      <c r="H31" s="147"/>
      <c r="I31" s="148"/>
      <c r="J31" s="104"/>
      <c r="K31" s="105" t="s">
        <v>15</v>
      </c>
      <c r="L31" s="105"/>
      <c r="M31" s="149" t="s">
        <v>87</v>
      </c>
      <c r="N31" s="147"/>
      <c r="O31" s="147"/>
      <c r="P31" s="150"/>
      <c r="Q31" s="149" t="s">
        <v>93</v>
      </c>
      <c r="R31" s="147"/>
      <c r="S31" s="148"/>
      <c r="T31" s="146"/>
      <c r="U31" s="147"/>
      <c r="V31" s="148"/>
      <c r="W31" s="146"/>
      <c r="X31" s="147"/>
      <c r="Y31" s="148"/>
      <c r="Z31" s="146"/>
      <c r="AA31" s="147"/>
      <c r="AB31" s="148"/>
      <c r="AC31" s="19">
        <f t="shared" si="15"/>
        <v>3.4722222222222203E-2</v>
      </c>
    </row>
    <row r="32" spans="2:29" s="2" customFormat="1" ht="17.25" customHeight="1">
      <c r="B32" s="20">
        <v>7</v>
      </c>
      <c r="C32" s="135">
        <f>C31+AC30</f>
        <v>0.58333333333333326</v>
      </c>
      <c r="D32" s="136"/>
      <c r="E32" s="137"/>
      <c r="F32" s="141" t="s">
        <v>46</v>
      </c>
      <c r="G32" s="139"/>
      <c r="H32" s="139"/>
      <c r="I32" s="140"/>
      <c r="J32" s="108">
        <v>1</v>
      </c>
      <c r="K32" s="103" t="s">
        <v>15</v>
      </c>
      <c r="L32" s="106">
        <v>3</v>
      </c>
      <c r="M32" s="138" t="s">
        <v>19</v>
      </c>
      <c r="N32" s="139"/>
      <c r="O32" s="139"/>
      <c r="P32" s="142"/>
      <c r="Q32" s="138" t="s">
        <v>132</v>
      </c>
      <c r="R32" s="139"/>
      <c r="S32" s="140"/>
      <c r="T32" s="141" t="s">
        <v>96</v>
      </c>
      <c r="U32" s="139"/>
      <c r="V32" s="140"/>
      <c r="W32" s="141" t="str">
        <f t="shared" ref="W32:W34" si="18">IF(T32="","",T32)</f>
        <v>バディー</v>
      </c>
      <c r="X32" s="139"/>
      <c r="Y32" s="140"/>
      <c r="Z32" s="141" t="str">
        <f t="shared" ref="Z32" si="19">IF(Q32="","",Q32)</f>
        <v>みずき-A</v>
      </c>
      <c r="AA32" s="139"/>
      <c r="AB32" s="140"/>
      <c r="AC32" s="19">
        <f t="shared" si="15"/>
        <v>3.4722222222222203E-2</v>
      </c>
    </row>
    <row r="33" spans="2:29" s="2" customFormat="1" ht="17.25" customHeight="1">
      <c r="B33" s="20">
        <v>8</v>
      </c>
      <c r="C33" s="135">
        <f>C32+AC28</f>
        <v>0.61805555555555547</v>
      </c>
      <c r="D33" s="136"/>
      <c r="E33" s="137"/>
      <c r="F33" s="146" t="s">
        <v>137</v>
      </c>
      <c r="G33" s="147"/>
      <c r="H33" s="147"/>
      <c r="I33" s="148"/>
      <c r="J33" s="104"/>
      <c r="K33" s="105" t="s">
        <v>15</v>
      </c>
      <c r="L33" s="105"/>
      <c r="M33" s="149" t="s">
        <v>92</v>
      </c>
      <c r="N33" s="147"/>
      <c r="O33" s="147"/>
      <c r="P33" s="150"/>
      <c r="Q33" s="149" t="s">
        <v>133</v>
      </c>
      <c r="R33" s="147"/>
      <c r="S33" s="148"/>
      <c r="T33" s="146"/>
      <c r="U33" s="147"/>
      <c r="V33" s="148"/>
      <c r="W33" s="146" t="str">
        <f t="shared" si="18"/>
        <v/>
      </c>
      <c r="X33" s="147"/>
      <c r="Y33" s="148"/>
      <c r="Z33" s="146"/>
      <c r="AA33" s="147"/>
      <c r="AB33" s="148"/>
      <c r="AC33" s="19">
        <f t="shared" si="15"/>
        <v>3.4722222222222203E-2</v>
      </c>
    </row>
    <row r="34" spans="2:29" s="2" customFormat="1" ht="17.25" customHeight="1">
      <c r="B34" s="20">
        <v>9</v>
      </c>
      <c r="C34" s="135"/>
      <c r="D34" s="136"/>
      <c r="E34" s="137"/>
      <c r="F34" s="141"/>
      <c r="G34" s="139"/>
      <c r="H34" s="139"/>
      <c r="I34" s="140"/>
      <c r="J34" s="102"/>
      <c r="K34" s="103" t="s">
        <v>15</v>
      </c>
      <c r="L34" s="103"/>
      <c r="M34" s="138"/>
      <c r="N34" s="139"/>
      <c r="O34" s="139"/>
      <c r="P34" s="142"/>
      <c r="Q34" s="138"/>
      <c r="R34" s="139"/>
      <c r="S34" s="140"/>
      <c r="T34" s="141"/>
      <c r="U34" s="139"/>
      <c r="V34" s="140"/>
      <c r="W34" s="141" t="str">
        <f t="shared" si="18"/>
        <v/>
      </c>
      <c r="X34" s="139"/>
      <c r="Y34" s="140"/>
      <c r="Z34" s="141" t="str">
        <f t="shared" ref="Z34" si="20">IF(Q34="","",Q34)</f>
        <v/>
      </c>
      <c r="AA34" s="139"/>
      <c r="AB34" s="140"/>
      <c r="AC34" s="19">
        <f t="shared" si="15"/>
        <v>3.4722222222222203E-2</v>
      </c>
    </row>
    <row r="35" spans="2:29" ht="17.25" customHeight="1">
      <c r="C35" s="154">
        <f>C33+AC34</f>
        <v>0.65277777777777768</v>
      </c>
      <c r="D35" s="154"/>
      <c r="E35" s="154"/>
      <c r="F35" s="23" t="s">
        <v>27</v>
      </c>
      <c r="G35" s="155"/>
      <c r="H35" s="155"/>
      <c r="I35" s="155"/>
      <c r="J35" s="155"/>
      <c r="K35" s="155"/>
      <c r="L35" s="155"/>
      <c r="M35" s="155"/>
      <c r="N35" s="155"/>
      <c r="Q35" s="88"/>
      <c r="R35" s="88"/>
      <c r="S35" s="88"/>
      <c r="T35" s="204" t="s">
        <v>151</v>
      </c>
      <c r="U35" s="204"/>
    </row>
    <row r="36" spans="2:29" ht="17.25" customHeight="1">
      <c r="C36" s="87"/>
      <c r="D36" s="87"/>
      <c r="E36" s="87"/>
      <c r="F36" s="23"/>
      <c r="G36" s="89"/>
      <c r="H36" s="89"/>
      <c r="I36" s="89"/>
      <c r="J36" s="89"/>
      <c r="K36" s="89"/>
      <c r="L36" s="89"/>
      <c r="M36" s="89"/>
      <c r="N36" s="89"/>
    </row>
    <row r="37" spans="2:29" ht="17.25" customHeight="1">
      <c r="B37" s="4"/>
      <c r="C37" s="4"/>
      <c r="D37" s="4"/>
      <c r="E37" s="4"/>
      <c r="F37" s="4"/>
      <c r="G37" s="4"/>
      <c r="I37" s="8"/>
      <c r="J37" s="22">
        <v>1</v>
      </c>
      <c r="K37" s="8" t="s">
        <v>11</v>
      </c>
      <c r="L37" s="22">
        <v>21</v>
      </c>
      <c r="M37" s="8" t="s">
        <v>12</v>
      </c>
      <c r="N37" s="156" t="s">
        <v>89</v>
      </c>
      <c r="O37" s="156"/>
      <c r="P37" s="8"/>
      <c r="Q37" s="157" t="s">
        <v>61</v>
      </c>
      <c r="R37" s="157"/>
      <c r="S37" s="157"/>
      <c r="T37" s="157"/>
      <c r="U37" s="157"/>
      <c r="V37" s="157"/>
      <c r="X37" s="8"/>
      <c r="Y37" s="8"/>
      <c r="Z37" s="158" t="s">
        <v>64</v>
      </c>
      <c r="AA37" s="159"/>
      <c r="AB37" s="159"/>
    </row>
    <row r="38" spans="2:29" ht="17.25" customHeight="1">
      <c r="B38" s="199" t="s">
        <v>20</v>
      </c>
      <c r="C38" s="169" t="s">
        <v>72</v>
      </c>
      <c r="D38" s="170"/>
      <c r="E38" s="201"/>
      <c r="F38" s="202" t="s">
        <v>154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71"/>
      <c r="Q38" s="203" t="s">
        <v>14</v>
      </c>
      <c r="R38" s="204"/>
      <c r="S38" s="205"/>
      <c r="T38" s="208" t="s">
        <v>17</v>
      </c>
      <c r="U38" s="204"/>
      <c r="V38" s="205"/>
      <c r="W38" s="208" t="s">
        <v>17</v>
      </c>
      <c r="X38" s="204"/>
      <c r="Y38" s="205"/>
      <c r="Z38" s="208" t="s">
        <v>21</v>
      </c>
      <c r="AA38" s="204"/>
      <c r="AB38" s="205"/>
    </row>
    <row r="39" spans="2:29" ht="17.25" customHeight="1">
      <c r="B39" s="200"/>
      <c r="C39" s="166" t="s">
        <v>25</v>
      </c>
      <c r="D39" s="167"/>
      <c r="E39" s="210"/>
      <c r="F39" s="211" t="s">
        <v>22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8"/>
      <c r="Q39" s="206"/>
      <c r="R39" s="172"/>
      <c r="S39" s="207"/>
      <c r="T39" s="209"/>
      <c r="U39" s="172"/>
      <c r="V39" s="207"/>
      <c r="W39" s="209"/>
      <c r="X39" s="172"/>
      <c r="Y39" s="207"/>
      <c r="Z39" s="209"/>
      <c r="AA39" s="172"/>
      <c r="AB39" s="207"/>
    </row>
    <row r="40" spans="2:29" ht="17.25" customHeight="1">
      <c r="B40" s="101">
        <v>1</v>
      </c>
      <c r="C40" s="151">
        <v>0.375</v>
      </c>
      <c r="D40" s="152"/>
      <c r="E40" s="153"/>
      <c r="F40" s="141" t="s">
        <v>135</v>
      </c>
      <c r="G40" s="139"/>
      <c r="H40" s="139"/>
      <c r="I40" s="140"/>
      <c r="J40" s="98">
        <v>9</v>
      </c>
      <c r="K40" s="61" t="s">
        <v>15</v>
      </c>
      <c r="L40" s="100">
        <v>0</v>
      </c>
      <c r="M40" s="138" t="s">
        <v>63</v>
      </c>
      <c r="N40" s="139"/>
      <c r="O40" s="139"/>
      <c r="P40" s="142"/>
      <c r="Q40" s="138" t="s">
        <v>141</v>
      </c>
      <c r="R40" s="139"/>
      <c r="S40" s="140"/>
      <c r="T40" s="141" t="s">
        <v>130</v>
      </c>
      <c r="U40" s="139"/>
      <c r="V40" s="140"/>
      <c r="W40" s="141" t="str">
        <f>IF(T40="","",T40)</f>
        <v>六ッ川-A</v>
      </c>
      <c r="X40" s="139"/>
      <c r="Y40" s="140"/>
      <c r="Z40" s="141" t="str">
        <f>IF(Q40="","",Q40)</f>
        <v>みずき-A</v>
      </c>
      <c r="AA40" s="139"/>
      <c r="AB40" s="140"/>
      <c r="AC40" s="19">
        <f t="shared" ref="AC40:AC42" si="21">IF(Z$23="20-5-20",0.0347222222222222,IF(Z$23="15-5-15",0.0277777777777778,0.0208333333333333))</f>
        <v>3.4722222222222203E-2</v>
      </c>
    </row>
    <row r="41" spans="2:29" ht="17.25" customHeight="1">
      <c r="B41" s="101">
        <v>2</v>
      </c>
      <c r="C41" s="135">
        <f t="shared" ref="C41:C42" si="22">C40+AC40</f>
        <v>0.40972222222222221</v>
      </c>
      <c r="D41" s="136"/>
      <c r="E41" s="137"/>
      <c r="F41" s="160" t="s">
        <v>85</v>
      </c>
      <c r="G41" s="161"/>
      <c r="H41" s="161"/>
      <c r="I41" s="162"/>
      <c r="J41" s="98">
        <v>1</v>
      </c>
      <c r="K41" s="95" t="s">
        <v>15</v>
      </c>
      <c r="L41" s="97">
        <v>3</v>
      </c>
      <c r="M41" s="163" t="s">
        <v>137</v>
      </c>
      <c r="N41" s="161"/>
      <c r="O41" s="161"/>
      <c r="P41" s="164"/>
      <c r="Q41" s="163" t="s">
        <v>142</v>
      </c>
      <c r="R41" s="161"/>
      <c r="S41" s="162"/>
      <c r="T41" s="160" t="s">
        <v>144</v>
      </c>
      <c r="U41" s="161"/>
      <c r="V41" s="162"/>
      <c r="W41" s="160" t="s">
        <v>158</v>
      </c>
      <c r="X41" s="161"/>
      <c r="Y41" s="162"/>
      <c r="Z41" s="141" t="str">
        <f>IF(Q41="","",Q41)</f>
        <v>サザン</v>
      </c>
      <c r="AA41" s="139"/>
      <c r="AB41" s="140"/>
      <c r="AC41" s="19">
        <f t="shared" si="21"/>
        <v>3.4722222222222203E-2</v>
      </c>
    </row>
    <row r="42" spans="2:29" s="2" customFormat="1" ht="17.25" customHeight="1">
      <c r="B42" s="20">
        <f t="shared" ref="B42" si="23">B41+1</f>
        <v>3</v>
      </c>
      <c r="C42" s="135">
        <f t="shared" si="22"/>
        <v>0.44444444444444442</v>
      </c>
      <c r="D42" s="136"/>
      <c r="E42" s="137"/>
      <c r="F42" s="160"/>
      <c r="G42" s="161"/>
      <c r="H42" s="161"/>
      <c r="I42" s="162"/>
      <c r="J42" s="98"/>
      <c r="K42" s="95" t="s">
        <v>15</v>
      </c>
      <c r="L42" s="97"/>
      <c r="M42" s="163"/>
      <c r="N42" s="161"/>
      <c r="O42" s="161"/>
      <c r="P42" s="164"/>
      <c r="Q42" s="163"/>
      <c r="R42" s="161"/>
      <c r="S42" s="162"/>
      <c r="T42" s="160"/>
      <c r="U42" s="161"/>
      <c r="V42" s="162"/>
      <c r="W42" s="160" t="str">
        <f t="shared" ref="W42" si="24">IF(T42="","",T42)</f>
        <v/>
      </c>
      <c r="X42" s="161"/>
      <c r="Y42" s="162"/>
      <c r="Z42" s="141" t="str">
        <f>IF(Q42="","",Q42)</f>
        <v/>
      </c>
      <c r="AA42" s="139"/>
      <c r="AB42" s="140"/>
      <c r="AC42" s="19">
        <f t="shared" si="21"/>
        <v>3.4722222222222203E-2</v>
      </c>
    </row>
    <row r="43" spans="2:29" ht="17.25" customHeight="1">
      <c r="C43" s="154">
        <f>C42+AC42</f>
        <v>0.47916666666666663</v>
      </c>
      <c r="D43" s="154"/>
      <c r="E43" s="154"/>
      <c r="F43" s="23" t="s">
        <v>27</v>
      </c>
      <c r="J43" s="2"/>
      <c r="M43" s="23"/>
    </row>
    <row r="44" spans="2:29" ht="17.25" customHeight="1">
      <c r="C44" s="87"/>
      <c r="D44" s="87"/>
      <c r="E44" s="87"/>
      <c r="F44" s="23"/>
      <c r="J44" s="2"/>
      <c r="M44" s="23"/>
    </row>
    <row r="45" spans="2:29" ht="17.25" customHeight="1">
      <c r="B45" s="4"/>
      <c r="C45" s="4"/>
      <c r="D45" s="4"/>
      <c r="E45" s="4"/>
      <c r="F45" s="4"/>
      <c r="G45" s="4"/>
      <c r="I45" s="8"/>
      <c r="J45" s="22">
        <v>1</v>
      </c>
      <c r="K45" s="8" t="s">
        <v>11</v>
      </c>
      <c r="L45" s="22">
        <v>27</v>
      </c>
      <c r="M45" s="8" t="s">
        <v>12</v>
      </c>
      <c r="N45" s="156" t="s">
        <v>71</v>
      </c>
      <c r="O45" s="156"/>
      <c r="P45" s="8"/>
      <c r="Q45" s="157" t="s">
        <v>26</v>
      </c>
      <c r="R45" s="157"/>
      <c r="S45" s="157"/>
      <c r="T45" s="157"/>
      <c r="U45" s="157"/>
      <c r="V45" s="157"/>
      <c r="X45" s="8"/>
      <c r="Y45" s="8"/>
      <c r="Z45" s="158" t="s">
        <v>64</v>
      </c>
      <c r="AA45" s="159"/>
      <c r="AB45" s="159"/>
    </row>
    <row r="46" spans="2:29" ht="17.25" customHeight="1">
      <c r="B46" s="199" t="s">
        <v>20</v>
      </c>
      <c r="C46" s="169" t="s">
        <v>90</v>
      </c>
      <c r="D46" s="170"/>
      <c r="E46" s="201"/>
      <c r="F46" s="202" t="s">
        <v>155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1"/>
      <c r="Q46" s="203" t="s">
        <v>14</v>
      </c>
      <c r="R46" s="204"/>
      <c r="S46" s="205"/>
      <c r="T46" s="208" t="s">
        <v>17</v>
      </c>
      <c r="U46" s="204"/>
      <c r="V46" s="205"/>
      <c r="W46" s="208" t="s">
        <v>17</v>
      </c>
      <c r="X46" s="204"/>
      <c r="Y46" s="205"/>
      <c r="Z46" s="208" t="s">
        <v>21</v>
      </c>
      <c r="AA46" s="204"/>
      <c r="AB46" s="205"/>
      <c r="AC46" s="1"/>
    </row>
    <row r="47" spans="2:29" ht="17.25" customHeight="1">
      <c r="B47" s="200"/>
      <c r="C47" s="166" t="s">
        <v>25</v>
      </c>
      <c r="D47" s="167"/>
      <c r="E47" s="210"/>
      <c r="F47" s="211" t="s">
        <v>22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8"/>
      <c r="Q47" s="206"/>
      <c r="R47" s="172"/>
      <c r="S47" s="207"/>
      <c r="T47" s="209"/>
      <c r="U47" s="172"/>
      <c r="V47" s="207"/>
      <c r="W47" s="209"/>
      <c r="X47" s="172"/>
      <c r="Y47" s="207"/>
      <c r="Z47" s="209"/>
      <c r="AA47" s="172"/>
      <c r="AB47" s="207"/>
    </row>
    <row r="48" spans="2:29" s="2" customFormat="1" ht="17.25" customHeight="1">
      <c r="B48" s="94">
        <v>1</v>
      </c>
      <c r="C48" s="151">
        <v>0.41666666666666669</v>
      </c>
      <c r="D48" s="152"/>
      <c r="E48" s="153"/>
      <c r="F48" s="141" t="s">
        <v>47</v>
      </c>
      <c r="G48" s="139"/>
      <c r="H48" s="139"/>
      <c r="I48" s="140"/>
      <c r="J48" s="109">
        <v>1</v>
      </c>
      <c r="K48" s="61" t="s">
        <v>15</v>
      </c>
      <c r="L48" s="110">
        <v>10</v>
      </c>
      <c r="M48" s="138" t="s">
        <v>85</v>
      </c>
      <c r="N48" s="139"/>
      <c r="O48" s="139"/>
      <c r="P48" s="142"/>
      <c r="Q48" s="138" t="s">
        <v>144</v>
      </c>
      <c r="R48" s="139"/>
      <c r="S48" s="140"/>
      <c r="T48" s="141" t="s">
        <v>133</v>
      </c>
      <c r="U48" s="139"/>
      <c r="V48" s="140"/>
      <c r="W48" s="141" t="str">
        <f>IF(T48="","",T48)</f>
        <v>藤の木-A</v>
      </c>
      <c r="X48" s="139"/>
      <c r="Y48" s="140"/>
      <c r="Z48" s="141" t="str">
        <f>IF(Q48="","",Q48)</f>
        <v>六ッ川-B</v>
      </c>
      <c r="AA48" s="139"/>
      <c r="AB48" s="140"/>
      <c r="AC48" s="19">
        <f>IF(Z$23="20-5-20",0.0347222222222222,IF(Z$23="15-5-15",0.0277777777777778,0.0208333333333333))</f>
        <v>3.4722222222222203E-2</v>
      </c>
    </row>
    <row r="49" spans="2:29" s="2" customFormat="1" ht="17.25" customHeight="1">
      <c r="B49" s="20">
        <f t="shared" ref="B49:B55" si="25">B48+1</f>
        <v>2</v>
      </c>
      <c r="C49" s="135">
        <f>C48+AC48</f>
        <v>0.4513888888888889</v>
      </c>
      <c r="D49" s="136"/>
      <c r="E49" s="137"/>
      <c r="F49" s="141" t="s">
        <v>63</v>
      </c>
      <c r="G49" s="139"/>
      <c r="H49" s="139"/>
      <c r="I49" s="140"/>
      <c r="J49" s="109">
        <v>0</v>
      </c>
      <c r="K49" s="61" t="s">
        <v>15</v>
      </c>
      <c r="L49" s="110">
        <v>6</v>
      </c>
      <c r="M49" s="138" t="s">
        <v>46</v>
      </c>
      <c r="N49" s="139"/>
      <c r="O49" s="139"/>
      <c r="P49" s="142"/>
      <c r="Q49" s="138" t="s">
        <v>146</v>
      </c>
      <c r="R49" s="139"/>
      <c r="S49" s="140"/>
      <c r="T49" s="141" t="s">
        <v>130</v>
      </c>
      <c r="U49" s="139"/>
      <c r="V49" s="140"/>
      <c r="W49" s="141" t="str">
        <f t="shared" ref="W49:W55" si="26">IF(T49="","",T49)</f>
        <v>六ッ川-A</v>
      </c>
      <c r="X49" s="139"/>
      <c r="Y49" s="140"/>
      <c r="Z49" s="141" t="str">
        <f t="shared" ref="Z49:Z55" si="27">IF(Q49="","",Q49)</f>
        <v>みずき-B</v>
      </c>
      <c r="AA49" s="139"/>
      <c r="AB49" s="140"/>
      <c r="AC49" s="19">
        <f t="shared" ref="AC49:AC55" si="28">IF(Z$23="20-5-20",0.0347222222222222,IF(Z$23="15-5-15",0.0277777777777778,0.0208333333333333))</f>
        <v>3.4722222222222203E-2</v>
      </c>
    </row>
    <row r="50" spans="2:29" s="2" customFormat="1" ht="17.25" customHeight="1">
      <c r="B50" s="20">
        <f t="shared" si="25"/>
        <v>3</v>
      </c>
      <c r="C50" s="135">
        <f t="shared" ref="C50" si="29">C49+AC49</f>
        <v>0.4861111111111111</v>
      </c>
      <c r="D50" s="136"/>
      <c r="E50" s="137"/>
      <c r="F50" s="141" t="s">
        <v>92</v>
      </c>
      <c r="G50" s="139"/>
      <c r="H50" s="139"/>
      <c r="I50" s="140"/>
      <c r="J50" s="109">
        <v>0</v>
      </c>
      <c r="K50" s="61" t="s">
        <v>15</v>
      </c>
      <c r="L50" s="110">
        <v>16</v>
      </c>
      <c r="M50" s="138" t="s">
        <v>85</v>
      </c>
      <c r="N50" s="139"/>
      <c r="O50" s="139"/>
      <c r="P50" s="142"/>
      <c r="Q50" s="138" t="s">
        <v>133</v>
      </c>
      <c r="R50" s="139"/>
      <c r="S50" s="140"/>
      <c r="T50" s="141" t="s">
        <v>131</v>
      </c>
      <c r="U50" s="139"/>
      <c r="V50" s="140"/>
      <c r="W50" s="141" t="str">
        <f t="shared" si="26"/>
        <v>藤の木-B</v>
      </c>
      <c r="X50" s="139"/>
      <c r="Y50" s="140"/>
      <c r="Z50" s="141" t="str">
        <f t="shared" si="27"/>
        <v>藤の木-A</v>
      </c>
      <c r="AA50" s="139"/>
      <c r="AB50" s="140"/>
      <c r="AC50" s="19">
        <f t="shared" si="28"/>
        <v>3.4722222222222203E-2</v>
      </c>
    </row>
    <row r="51" spans="2:29" s="2" customFormat="1" ht="17.25" customHeight="1">
      <c r="B51" s="20">
        <f t="shared" si="25"/>
        <v>4</v>
      </c>
      <c r="C51" s="143">
        <f>C50+AC50</f>
        <v>0.52083333333333326</v>
      </c>
      <c r="D51" s="144"/>
      <c r="E51" s="145"/>
      <c r="F51" s="146" t="s">
        <v>47</v>
      </c>
      <c r="G51" s="147"/>
      <c r="H51" s="147"/>
      <c r="I51" s="148"/>
      <c r="J51" s="92"/>
      <c r="K51" s="86" t="s">
        <v>15</v>
      </c>
      <c r="L51" s="86"/>
      <c r="M51" s="149" t="s">
        <v>63</v>
      </c>
      <c r="N51" s="147"/>
      <c r="O51" s="147"/>
      <c r="P51" s="150"/>
      <c r="Q51" s="149" t="s">
        <v>130</v>
      </c>
      <c r="R51" s="147"/>
      <c r="S51" s="148"/>
      <c r="T51" s="146"/>
      <c r="U51" s="147"/>
      <c r="V51" s="148"/>
      <c r="W51" s="146" t="str">
        <f t="shared" si="26"/>
        <v/>
      </c>
      <c r="X51" s="147"/>
      <c r="Y51" s="148"/>
      <c r="Z51" s="146"/>
      <c r="AA51" s="147"/>
      <c r="AB51" s="148"/>
      <c r="AC51" s="19">
        <f t="shared" si="28"/>
        <v>3.4722222222222203E-2</v>
      </c>
    </row>
    <row r="52" spans="2:29" s="2" customFormat="1" ht="17.25" customHeight="1">
      <c r="B52" s="20">
        <f t="shared" si="25"/>
        <v>5</v>
      </c>
      <c r="C52" s="143">
        <f>C51+AC50</f>
        <v>0.55555555555555547</v>
      </c>
      <c r="D52" s="144"/>
      <c r="E52" s="145"/>
      <c r="F52" s="146" t="s">
        <v>46</v>
      </c>
      <c r="G52" s="147"/>
      <c r="H52" s="147"/>
      <c r="I52" s="148"/>
      <c r="J52" s="92"/>
      <c r="K52" s="86" t="s">
        <v>15</v>
      </c>
      <c r="L52" s="86"/>
      <c r="M52" s="149" t="s">
        <v>92</v>
      </c>
      <c r="N52" s="147"/>
      <c r="O52" s="147"/>
      <c r="P52" s="150"/>
      <c r="Q52" s="149" t="s">
        <v>132</v>
      </c>
      <c r="R52" s="147"/>
      <c r="S52" s="148"/>
      <c r="T52" s="146"/>
      <c r="U52" s="147"/>
      <c r="V52" s="148"/>
      <c r="W52" s="146" t="str">
        <f t="shared" si="26"/>
        <v/>
      </c>
      <c r="X52" s="147"/>
      <c r="Y52" s="148"/>
      <c r="Z52" s="146"/>
      <c r="AA52" s="147"/>
      <c r="AB52" s="148"/>
      <c r="AC52" s="19">
        <f t="shared" si="28"/>
        <v>3.4722222222222203E-2</v>
      </c>
    </row>
    <row r="53" spans="2:29" s="2" customFormat="1" ht="17.25" customHeight="1">
      <c r="B53" s="20">
        <f t="shared" si="25"/>
        <v>6</v>
      </c>
      <c r="C53" s="143">
        <f>C52+AC51</f>
        <v>0.59027777777777768</v>
      </c>
      <c r="D53" s="144"/>
      <c r="E53" s="145"/>
      <c r="F53" s="146" t="s">
        <v>85</v>
      </c>
      <c r="G53" s="147"/>
      <c r="H53" s="147"/>
      <c r="I53" s="148"/>
      <c r="J53" s="92"/>
      <c r="K53" s="86" t="s">
        <v>15</v>
      </c>
      <c r="L53" s="86"/>
      <c r="M53" s="149" t="s">
        <v>63</v>
      </c>
      <c r="N53" s="147"/>
      <c r="O53" s="147"/>
      <c r="P53" s="150"/>
      <c r="Q53" s="149" t="s">
        <v>131</v>
      </c>
      <c r="R53" s="147"/>
      <c r="S53" s="148"/>
      <c r="T53" s="146"/>
      <c r="U53" s="147"/>
      <c r="V53" s="148"/>
      <c r="W53" s="146" t="str">
        <f t="shared" si="26"/>
        <v/>
      </c>
      <c r="X53" s="147"/>
      <c r="Y53" s="148"/>
      <c r="Z53" s="146"/>
      <c r="AA53" s="147"/>
      <c r="AB53" s="148"/>
      <c r="AC53" s="19">
        <f t="shared" si="28"/>
        <v>3.4722222222222203E-2</v>
      </c>
    </row>
    <row r="54" spans="2:29" s="2" customFormat="1" ht="17.25" customHeight="1">
      <c r="B54" s="20">
        <f t="shared" si="25"/>
        <v>7</v>
      </c>
      <c r="C54" s="143">
        <f>C53+AC52</f>
        <v>0.62499999999999989</v>
      </c>
      <c r="D54" s="144"/>
      <c r="E54" s="145"/>
      <c r="F54" s="146" t="s">
        <v>46</v>
      </c>
      <c r="G54" s="147"/>
      <c r="H54" s="147"/>
      <c r="I54" s="148"/>
      <c r="J54" s="92"/>
      <c r="K54" s="86" t="s">
        <v>15</v>
      </c>
      <c r="L54" s="86"/>
      <c r="M54" s="149" t="s">
        <v>47</v>
      </c>
      <c r="N54" s="147"/>
      <c r="O54" s="147"/>
      <c r="P54" s="150"/>
      <c r="Q54" s="149" t="s">
        <v>144</v>
      </c>
      <c r="R54" s="147"/>
      <c r="S54" s="148"/>
      <c r="T54" s="146"/>
      <c r="U54" s="147"/>
      <c r="V54" s="148"/>
      <c r="W54" s="146" t="str">
        <f t="shared" si="26"/>
        <v/>
      </c>
      <c r="X54" s="147"/>
      <c r="Y54" s="148"/>
      <c r="Z54" s="146"/>
      <c r="AA54" s="147"/>
      <c r="AB54" s="148"/>
      <c r="AC54" s="19">
        <f t="shared" si="28"/>
        <v>3.4722222222222203E-2</v>
      </c>
    </row>
    <row r="55" spans="2:29" s="2" customFormat="1" ht="17.25" customHeight="1">
      <c r="B55" s="20">
        <f t="shared" si="25"/>
        <v>8</v>
      </c>
      <c r="C55" s="135"/>
      <c r="D55" s="136"/>
      <c r="E55" s="137"/>
      <c r="F55" s="141"/>
      <c r="G55" s="139"/>
      <c r="H55" s="139"/>
      <c r="I55" s="140"/>
      <c r="J55" s="91"/>
      <c r="K55" s="61" t="s">
        <v>15</v>
      </c>
      <c r="L55" s="93"/>
      <c r="M55" s="138"/>
      <c r="N55" s="139"/>
      <c r="O55" s="139"/>
      <c r="P55" s="142"/>
      <c r="Q55" s="138"/>
      <c r="R55" s="139"/>
      <c r="S55" s="140"/>
      <c r="T55" s="141"/>
      <c r="U55" s="139"/>
      <c r="V55" s="140"/>
      <c r="W55" s="141" t="str">
        <f t="shared" si="26"/>
        <v/>
      </c>
      <c r="X55" s="139"/>
      <c r="Y55" s="140"/>
      <c r="Z55" s="141" t="str">
        <f t="shared" si="27"/>
        <v/>
      </c>
      <c r="AA55" s="139"/>
      <c r="AB55" s="140"/>
      <c r="AC55" s="19">
        <f t="shared" si="28"/>
        <v>3.4722222222222203E-2</v>
      </c>
    </row>
    <row r="56" spans="2:29" ht="17.25" customHeight="1">
      <c r="C56" s="224">
        <f>C54+AC55</f>
        <v>0.6597222222222221</v>
      </c>
      <c r="D56" s="224"/>
      <c r="E56" s="224"/>
      <c r="F56" s="23" t="s">
        <v>27</v>
      </c>
      <c r="H56" s="69"/>
      <c r="I56" s="70"/>
      <c r="J56" s="70"/>
      <c r="K56" s="70"/>
      <c r="L56" s="70"/>
      <c r="M56" s="70"/>
      <c r="N56" s="70"/>
      <c r="O56" s="70"/>
      <c r="P56" s="70"/>
      <c r="Q56" s="88"/>
      <c r="R56" s="88"/>
      <c r="S56" s="88"/>
      <c r="T56" s="204" t="s">
        <v>151</v>
      </c>
      <c r="U56" s="204"/>
      <c r="V56" s="70"/>
      <c r="W56" s="70"/>
      <c r="X56" s="70"/>
      <c r="Y56" s="70"/>
      <c r="Z56" s="69"/>
    </row>
    <row r="57" spans="2:29" ht="17.25" customHeight="1">
      <c r="C57" s="90"/>
      <c r="D57" s="90"/>
      <c r="E57" s="90"/>
      <c r="F57" s="23"/>
      <c r="H57" s="69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</row>
    <row r="58" spans="2:29" ht="17.25" customHeight="1">
      <c r="B58" s="4"/>
      <c r="C58" s="4"/>
      <c r="D58" s="4"/>
      <c r="E58" s="4"/>
      <c r="F58" s="4"/>
      <c r="G58" s="4"/>
      <c r="I58" s="8"/>
      <c r="J58" s="22">
        <v>2</v>
      </c>
      <c r="K58" s="8" t="s">
        <v>11</v>
      </c>
      <c r="L58" s="22">
        <v>3</v>
      </c>
      <c r="M58" s="8" t="s">
        <v>12</v>
      </c>
      <c r="N58" s="156" t="s">
        <v>71</v>
      </c>
      <c r="O58" s="156"/>
      <c r="P58" s="8"/>
      <c r="Q58" s="157" t="s">
        <v>61</v>
      </c>
      <c r="R58" s="157"/>
      <c r="S58" s="157"/>
      <c r="T58" s="157"/>
      <c r="U58" s="157"/>
      <c r="V58" s="157"/>
      <c r="X58" s="8"/>
      <c r="Y58" s="8"/>
      <c r="Z58" s="158" t="s">
        <v>64</v>
      </c>
      <c r="AA58" s="159"/>
      <c r="AB58" s="159"/>
    </row>
    <row r="59" spans="2:29" ht="17.25" customHeight="1">
      <c r="B59" s="199" t="s">
        <v>20</v>
      </c>
      <c r="C59" s="169" t="s">
        <v>72</v>
      </c>
      <c r="D59" s="170"/>
      <c r="E59" s="201"/>
      <c r="F59" s="202" t="s">
        <v>156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203" t="s">
        <v>14</v>
      </c>
      <c r="R59" s="204"/>
      <c r="S59" s="205"/>
      <c r="T59" s="208" t="s">
        <v>17</v>
      </c>
      <c r="U59" s="204"/>
      <c r="V59" s="205"/>
      <c r="W59" s="208" t="s">
        <v>17</v>
      </c>
      <c r="X59" s="204"/>
      <c r="Y59" s="205"/>
      <c r="Z59" s="208" t="s">
        <v>21</v>
      </c>
      <c r="AA59" s="204"/>
      <c r="AB59" s="205"/>
      <c r="AC59" s="1"/>
    </row>
    <row r="60" spans="2:29" ht="17.25" customHeight="1">
      <c r="B60" s="200"/>
      <c r="C60" s="166" t="s">
        <v>25</v>
      </c>
      <c r="D60" s="167"/>
      <c r="E60" s="210"/>
      <c r="F60" s="211" t="s">
        <v>22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8"/>
      <c r="Q60" s="206"/>
      <c r="R60" s="172"/>
      <c r="S60" s="207"/>
      <c r="T60" s="209"/>
      <c r="U60" s="172"/>
      <c r="V60" s="207"/>
      <c r="W60" s="209"/>
      <c r="X60" s="172"/>
      <c r="Y60" s="207"/>
      <c r="Z60" s="209"/>
      <c r="AA60" s="172"/>
      <c r="AB60" s="207"/>
    </row>
    <row r="61" spans="2:29" ht="17.25" customHeight="1">
      <c r="B61" s="96">
        <v>1</v>
      </c>
      <c r="C61" s="151">
        <v>0.375</v>
      </c>
      <c r="D61" s="152"/>
      <c r="E61" s="153"/>
      <c r="F61" s="141" t="s">
        <v>48</v>
      </c>
      <c r="G61" s="139"/>
      <c r="H61" s="139"/>
      <c r="I61" s="140"/>
      <c r="J61" s="114">
        <v>18</v>
      </c>
      <c r="K61" s="61" t="s">
        <v>15</v>
      </c>
      <c r="L61" s="113">
        <v>0</v>
      </c>
      <c r="M61" s="138" t="s">
        <v>63</v>
      </c>
      <c r="N61" s="139"/>
      <c r="O61" s="139"/>
      <c r="P61" s="142"/>
      <c r="Q61" s="138" t="s">
        <v>160</v>
      </c>
      <c r="R61" s="139"/>
      <c r="S61" s="140"/>
      <c r="T61" s="141" t="s">
        <v>180</v>
      </c>
      <c r="U61" s="139"/>
      <c r="V61" s="140"/>
      <c r="W61" s="141" t="str">
        <f>IF(T61="","",T61)</f>
        <v>藤の木A</v>
      </c>
      <c r="X61" s="139"/>
      <c r="Y61" s="140"/>
      <c r="Z61" s="141" t="str">
        <f>IF(Q61="","",Q61)</f>
        <v>サザン</v>
      </c>
      <c r="AA61" s="139"/>
      <c r="AB61" s="140"/>
      <c r="AC61" s="19">
        <f>IF(Z$45="20-5-20",0.0347222222222222,IF(Z$45="15-5-15",0.0277777777777778,0.0208333333333333))</f>
        <v>3.4722222222222203E-2</v>
      </c>
    </row>
    <row r="62" spans="2:29" ht="17.25" customHeight="1">
      <c r="B62" s="96">
        <v>2</v>
      </c>
      <c r="C62" s="135">
        <f>C61+AC61</f>
        <v>0.40972222222222221</v>
      </c>
      <c r="D62" s="136"/>
      <c r="E62" s="137"/>
      <c r="F62" s="141" t="s">
        <v>46</v>
      </c>
      <c r="G62" s="139"/>
      <c r="H62" s="139"/>
      <c r="I62" s="140"/>
      <c r="J62" s="114">
        <v>6</v>
      </c>
      <c r="K62" s="61" t="s">
        <v>15</v>
      </c>
      <c r="L62" s="113">
        <v>0</v>
      </c>
      <c r="M62" s="138" t="s">
        <v>85</v>
      </c>
      <c r="N62" s="139"/>
      <c r="O62" s="139"/>
      <c r="P62" s="142"/>
      <c r="Q62" s="138" t="s">
        <v>181</v>
      </c>
      <c r="R62" s="139"/>
      <c r="S62" s="140"/>
      <c r="T62" s="141" t="s">
        <v>183</v>
      </c>
      <c r="U62" s="139"/>
      <c r="V62" s="140"/>
      <c r="W62" s="141" t="str">
        <f>IF(T62="","",T62)</f>
        <v>みずきB</v>
      </c>
      <c r="X62" s="139"/>
      <c r="Y62" s="140"/>
      <c r="Z62" s="141" t="str">
        <f>IF(Q62="","",Q62)</f>
        <v>サザン</v>
      </c>
      <c r="AA62" s="139"/>
      <c r="AB62" s="140"/>
      <c r="AC62" s="19">
        <f>IF(Z$45="20-5-20",0.0347222222222222,IF(Z$45="15-5-15",0.0277777777777778,0.0208333333333333))</f>
        <v>3.4722222222222203E-2</v>
      </c>
    </row>
    <row r="63" spans="2:29" s="2" customFormat="1" ht="17.25" customHeight="1">
      <c r="B63" s="101">
        <v>3</v>
      </c>
      <c r="C63" s="135">
        <f>C62+AC62</f>
        <v>0.44444444444444442</v>
      </c>
      <c r="D63" s="136"/>
      <c r="E63" s="137"/>
      <c r="F63" s="160" t="s">
        <v>48</v>
      </c>
      <c r="G63" s="161"/>
      <c r="H63" s="161"/>
      <c r="I63" s="162"/>
      <c r="J63" s="114">
        <v>14</v>
      </c>
      <c r="K63" s="111" t="s">
        <v>15</v>
      </c>
      <c r="L63" s="112">
        <v>0</v>
      </c>
      <c r="M63" s="163" t="s">
        <v>47</v>
      </c>
      <c r="N63" s="161"/>
      <c r="O63" s="161"/>
      <c r="P63" s="164"/>
      <c r="Q63" s="138" t="s">
        <v>182</v>
      </c>
      <c r="R63" s="139"/>
      <c r="S63" s="140"/>
      <c r="T63" s="141" t="s">
        <v>179</v>
      </c>
      <c r="U63" s="139"/>
      <c r="V63" s="140"/>
      <c r="W63" s="141" t="str">
        <f>IF(T63="","",T63)</f>
        <v>六ッ川B</v>
      </c>
      <c r="X63" s="139"/>
      <c r="Y63" s="140"/>
      <c r="Z63" s="141" t="str">
        <f>IF(Q63="","",Q63)</f>
        <v>みずきA</v>
      </c>
      <c r="AA63" s="139"/>
      <c r="AB63" s="140"/>
      <c r="AC63" s="19">
        <f>IF(Z$45="20-5-20",0.0347222222222222,IF(Z$45="15-5-15",0.0277777777777778,0.0208333333333333))</f>
        <v>3.4722222222222203E-2</v>
      </c>
    </row>
    <row r="64" spans="2:29" s="2" customFormat="1" ht="17.25" customHeight="1">
      <c r="B64" s="20">
        <f t="shared" ref="B64:B69" si="30">B63+1</f>
        <v>4</v>
      </c>
      <c r="C64" s="135">
        <f t="shared" ref="C64" si="31">C63+AC63</f>
        <v>0.47916666666666663</v>
      </c>
      <c r="D64" s="136"/>
      <c r="E64" s="137"/>
      <c r="F64" s="160" t="s">
        <v>19</v>
      </c>
      <c r="G64" s="161"/>
      <c r="H64" s="161"/>
      <c r="I64" s="162"/>
      <c r="J64" s="114">
        <v>10</v>
      </c>
      <c r="K64" s="111" t="s">
        <v>15</v>
      </c>
      <c r="L64" s="112">
        <v>0</v>
      </c>
      <c r="M64" s="163" t="s">
        <v>92</v>
      </c>
      <c r="N64" s="161"/>
      <c r="O64" s="161"/>
      <c r="P64" s="164"/>
      <c r="Q64" s="138" t="s">
        <v>184</v>
      </c>
      <c r="R64" s="139"/>
      <c r="S64" s="140"/>
      <c r="T64" s="141" t="s">
        <v>185</v>
      </c>
      <c r="U64" s="139"/>
      <c r="V64" s="140"/>
      <c r="W64" s="141" t="str">
        <f t="shared" ref="W64:W69" si="32">IF(T64="","",T64)</f>
        <v>バディー</v>
      </c>
      <c r="X64" s="139"/>
      <c r="Y64" s="140"/>
      <c r="Z64" s="141" t="str">
        <f t="shared" ref="Z64:Z69" si="33">IF(Q64="","",Q64)</f>
        <v>藤の木B</v>
      </c>
      <c r="AA64" s="139"/>
      <c r="AB64" s="140"/>
      <c r="AC64" s="19">
        <f t="shared" ref="AC64:AC69" si="34">IF(Z$23="20-5-20",0.0347222222222222,IF(Z$23="15-5-15",0.0277777777777778,0.0208333333333333))</f>
        <v>3.4722222222222203E-2</v>
      </c>
    </row>
    <row r="65" spans="2:29" s="2" customFormat="1" ht="17.25" customHeight="1">
      <c r="B65" s="20">
        <f t="shared" si="30"/>
        <v>5</v>
      </c>
      <c r="C65" s="135">
        <f>C64+AC64</f>
        <v>0.51388888888888884</v>
      </c>
      <c r="D65" s="136"/>
      <c r="E65" s="137"/>
      <c r="F65" s="141" t="s">
        <v>63</v>
      </c>
      <c r="G65" s="139"/>
      <c r="H65" s="139"/>
      <c r="I65" s="140"/>
      <c r="J65" s="114">
        <v>0</v>
      </c>
      <c r="K65" s="61" t="s">
        <v>15</v>
      </c>
      <c r="L65" s="113">
        <v>4</v>
      </c>
      <c r="M65" s="138" t="s">
        <v>87</v>
      </c>
      <c r="N65" s="139"/>
      <c r="O65" s="139"/>
      <c r="P65" s="142"/>
      <c r="Q65" s="138" t="s">
        <v>186</v>
      </c>
      <c r="R65" s="139"/>
      <c r="S65" s="140"/>
      <c r="T65" s="141" t="s">
        <v>180</v>
      </c>
      <c r="U65" s="139"/>
      <c r="V65" s="140"/>
      <c r="W65" s="141" t="str">
        <f t="shared" si="32"/>
        <v>藤の木A</v>
      </c>
      <c r="X65" s="139"/>
      <c r="Y65" s="140"/>
      <c r="Z65" s="141" t="str">
        <f t="shared" si="33"/>
        <v>六ッ川A</v>
      </c>
      <c r="AA65" s="139"/>
      <c r="AB65" s="140"/>
      <c r="AC65" s="19">
        <f t="shared" si="34"/>
        <v>3.4722222222222203E-2</v>
      </c>
    </row>
    <row r="66" spans="2:29" s="2" customFormat="1" ht="17.25" customHeight="1">
      <c r="B66" s="20">
        <f t="shared" si="30"/>
        <v>6</v>
      </c>
      <c r="C66" s="135">
        <f>C65+AC64</f>
        <v>0.54861111111111105</v>
      </c>
      <c r="D66" s="136"/>
      <c r="E66" s="137"/>
      <c r="F66" s="141" t="s">
        <v>48</v>
      </c>
      <c r="G66" s="139"/>
      <c r="H66" s="139"/>
      <c r="I66" s="140"/>
      <c r="J66" s="114">
        <v>5</v>
      </c>
      <c r="K66" s="111" t="s">
        <v>15</v>
      </c>
      <c r="L66" s="113">
        <v>0</v>
      </c>
      <c r="M66" s="141" t="s">
        <v>46</v>
      </c>
      <c r="N66" s="139"/>
      <c r="O66" s="139"/>
      <c r="P66" s="142"/>
      <c r="Q66" s="138" t="s">
        <v>187</v>
      </c>
      <c r="R66" s="139"/>
      <c r="S66" s="140"/>
      <c r="T66" s="141" t="s">
        <v>188</v>
      </c>
      <c r="U66" s="139"/>
      <c r="V66" s="140"/>
      <c r="W66" s="141" t="str">
        <f t="shared" si="32"/>
        <v>④勝者</v>
      </c>
      <c r="X66" s="139"/>
      <c r="Y66" s="140"/>
      <c r="Z66" s="141" t="str">
        <f t="shared" si="33"/>
        <v>③勝者</v>
      </c>
      <c r="AA66" s="139"/>
      <c r="AB66" s="140"/>
      <c r="AC66" s="19">
        <f t="shared" si="34"/>
        <v>3.4722222222222203E-2</v>
      </c>
    </row>
    <row r="67" spans="2:29" s="2" customFormat="1" ht="17.25" customHeight="1">
      <c r="B67" s="20">
        <f t="shared" si="30"/>
        <v>7</v>
      </c>
      <c r="C67" s="135">
        <f>C66+AC65</f>
        <v>0.58333333333333326</v>
      </c>
      <c r="D67" s="136"/>
      <c r="E67" s="137"/>
      <c r="F67" s="141" t="s">
        <v>195</v>
      </c>
      <c r="G67" s="139"/>
      <c r="H67" s="139"/>
      <c r="I67" s="140"/>
      <c r="J67" s="114">
        <v>3</v>
      </c>
      <c r="K67" s="61" t="s">
        <v>15</v>
      </c>
      <c r="L67" s="113">
        <v>0</v>
      </c>
      <c r="M67" s="141" t="s">
        <v>196</v>
      </c>
      <c r="N67" s="139"/>
      <c r="O67" s="139"/>
      <c r="P67" s="142"/>
      <c r="Q67" s="138" t="s">
        <v>189</v>
      </c>
      <c r="R67" s="139"/>
      <c r="S67" s="140"/>
      <c r="T67" s="141" t="s">
        <v>190</v>
      </c>
      <c r="U67" s="139"/>
      <c r="V67" s="140"/>
      <c r="W67" s="141" t="str">
        <f t="shared" si="32"/>
        <v>②勝者</v>
      </c>
      <c r="X67" s="139"/>
      <c r="Y67" s="140"/>
      <c r="Z67" s="141" t="str">
        <f t="shared" si="33"/>
        <v>①勝者</v>
      </c>
      <c r="AA67" s="139"/>
      <c r="AB67" s="140"/>
      <c r="AC67" s="19">
        <f t="shared" si="34"/>
        <v>3.4722222222222203E-2</v>
      </c>
    </row>
    <row r="68" spans="2:29" s="2" customFormat="1" ht="17.25" customHeight="1">
      <c r="B68" s="20">
        <f t="shared" si="30"/>
        <v>8</v>
      </c>
      <c r="C68" s="135">
        <f>C67+AC66</f>
        <v>0.61805555555555547</v>
      </c>
      <c r="D68" s="136"/>
      <c r="E68" s="137"/>
      <c r="F68" s="141" t="s">
        <v>46</v>
      </c>
      <c r="G68" s="139"/>
      <c r="H68" s="139"/>
      <c r="I68" s="142"/>
      <c r="J68" s="114">
        <v>2</v>
      </c>
      <c r="K68" s="61" t="s">
        <v>79</v>
      </c>
      <c r="L68" s="113">
        <v>1</v>
      </c>
      <c r="M68" s="141" t="s">
        <v>196</v>
      </c>
      <c r="N68" s="139"/>
      <c r="O68" s="139"/>
      <c r="P68" s="142"/>
      <c r="Q68" s="138" t="s">
        <v>191</v>
      </c>
      <c r="R68" s="139"/>
      <c r="S68" s="140"/>
      <c r="T68" s="141" t="s">
        <v>192</v>
      </c>
      <c r="U68" s="139"/>
      <c r="V68" s="140"/>
      <c r="W68" s="141" t="str">
        <f t="shared" si="32"/>
        <v>⑥勝者</v>
      </c>
      <c r="X68" s="139"/>
      <c r="Y68" s="140"/>
      <c r="Z68" s="141" t="str">
        <f t="shared" si="33"/>
        <v>⑤勝者</v>
      </c>
      <c r="AA68" s="139"/>
      <c r="AB68" s="140"/>
      <c r="AC68" s="19">
        <f t="shared" si="34"/>
        <v>3.4722222222222203E-2</v>
      </c>
    </row>
    <row r="69" spans="2:29" s="2" customFormat="1" ht="17.25" customHeight="1">
      <c r="B69" s="20">
        <f t="shared" si="30"/>
        <v>9</v>
      </c>
      <c r="C69" s="135">
        <f>C68+AC64</f>
        <v>0.65277777777777768</v>
      </c>
      <c r="D69" s="136"/>
      <c r="E69" s="137"/>
      <c r="F69" s="141" t="s">
        <v>48</v>
      </c>
      <c r="G69" s="139"/>
      <c r="H69" s="139"/>
      <c r="I69" s="140"/>
      <c r="J69" s="114">
        <v>1</v>
      </c>
      <c r="K69" s="61" t="s">
        <v>80</v>
      </c>
      <c r="L69" s="113">
        <v>1</v>
      </c>
      <c r="M69" s="141" t="s">
        <v>195</v>
      </c>
      <c r="N69" s="139"/>
      <c r="O69" s="139"/>
      <c r="P69" s="140"/>
      <c r="Q69" s="138" t="s">
        <v>193</v>
      </c>
      <c r="R69" s="139"/>
      <c r="S69" s="140"/>
      <c r="T69" s="141" t="s">
        <v>194</v>
      </c>
      <c r="U69" s="139"/>
      <c r="V69" s="140"/>
      <c r="W69" s="141" t="str">
        <f t="shared" si="32"/>
        <v>⑤敗者</v>
      </c>
      <c r="X69" s="139"/>
      <c r="Y69" s="140"/>
      <c r="Z69" s="141" t="str">
        <f t="shared" si="33"/>
        <v>⑥敗者</v>
      </c>
      <c r="AA69" s="139"/>
      <c r="AB69" s="140"/>
      <c r="AC69" s="19">
        <f t="shared" si="34"/>
        <v>3.4722222222222203E-2</v>
      </c>
    </row>
    <row r="70" spans="2:29" ht="17.25" customHeight="1">
      <c r="C70" s="154">
        <f>C69+AC69</f>
        <v>0.68749999999999989</v>
      </c>
      <c r="D70" s="154"/>
      <c r="E70" s="154"/>
      <c r="F70" s="23" t="s">
        <v>27</v>
      </c>
      <c r="J70" s="118" t="s">
        <v>198</v>
      </c>
      <c r="K70" s="117" t="s">
        <v>197</v>
      </c>
      <c r="L70" s="116" t="s">
        <v>199</v>
      </c>
    </row>
  </sheetData>
  <mergeCells count="359">
    <mergeCell ref="F67:I67"/>
    <mergeCell ref="M67:P67"/>
    <mergeCell ref="C70:E70"/>
    <mergeCell ref="W68:Y68"/>
    <mergeCell ref="Z68:AB68"/>
    <mergeCell ref="C69:E69"/>
    <mergeCell ref="Q69:S69"/>
    <mergeCell ref="T69:V69"/>
    <mergeCell ref="W69:Y69"/>
    <mergeCell ref="Z69:AB69"/>
    <mergeCell ref="T68:V68"/>
    <mergeCell ref="F68:I68"/>
    <mergeCell ref="M68:P68"/>
    <mergeCell ref="F69:I69"/>
    <mergeCell ref="M69:P69"/>
    <mergeCell ref="B59:B60"/>
    <mergeCell ref="F59:P59"/>
    <mergeCell ref="Q59:S60"/>
    <mergeCell ref="T59:V60"/>
    <mergeCell ref="W59:Y60"/>
    <mergeCell ref="Z59:AB60"/>
    <mergeCell ref="F60:P60"/>
    <mergeCell ref="F65:I65"/>
    <mergeCell ref="M65:P65"/>
    <mergeCell ref="C63:E63"/>
    <mergeCell ref="F63:I63"/>
    <mergeCell ref="M63:P63"/>
    <mergeCell ref="Q63:S63"/>
    <mergeCell ref="T63:V63"/>
    <mergeCell ref="W63:Y63"/>
    <mergeCell ref="Z63:AB63"/>
    <mergeCell ref="C64:E64"/>
    <mergeCell ref="F64:I64"/>
    <mergeCell ref="M64:P64"/>
    <mergeCell ref="Q64:S64"/>
    <mergeCell ref="T64:V64"/>
    <mergeCell ref="W64:Y64"/>
    <mergeCell ref="Z64:AB64"/>
    <mergeCell ref="C61:E61"/>
    <mergeCell ref="T56:U56"/>
    <mergeCell ref="N58:O58"/>
    <mergeCell ref="Q58:V58"/>
    <mergeCell ref="Z58:AB58"/>
    <mergeCell ref="C55:E55"/>
    <mergeCell ref="F55:I55"/>
    <mergeCell ref="M55:P55"/>
    <mergeCell ref="Q55:S55"/>
    <mergeCell ref="T55:V55"/>
    <mergeCell ref="W55:Y55"/>
    <mergeCell ref="Z55:AB55"/>
    <mergeCell ref="W42:Y42"/>
    <mergeCell ref="Z42:AB42"/>
    <mergeCell ref="T51:V51"/>
    <mergeCell ref="B46:B47"/>
    <mergeCell ref="F46:P46"/>
    <mergeCell ref="Q46:S47"/>
    <mergeCell ref="T46:V47"/>
    <mergeCell ref="W46:Y47"/>
    <mergeCell ref="Z46:AB47"/>
    <mergeCell ref="F47:P47"/>
    <mergeCell ref="W51:Y51"/>
    <mergeCell ref="Z51:AB51"/>
    <mergeCell ref="Z49:AB49"/>
    <mergeCell ref="F50:I50"/>
    <mergeCell ref="M50:P50"/>
    <mergeCell ref="Q50:S50"/>
    <mergeCell ref="C48:E48"/>
    <mergeCell ref="F54:I54"/>
    <mergeCell ref="M54:P54"/>
    <mergeCell ref="Q54:S54"/>
    <mergeCell ref="T54:V54"/>
    <mergeCell ref="W54:Y54"/>
    <mergeCell ref="Z54:AB54"/>
    <mergeCell ref="Z45:AB45"/>
    <mergeCell ref="N45:O45"/>
    <mergeCell ref="Q45:V45"/>
    <mergeCell ref="T50:V50"/>
    <mergeCell ref="W50:Y50"/>
    <mergeCell ref="Z50:AB50"/>
    <mergeCell ref="F48:I48"/>
    <mergeCell ref="M48:P48"/>
    <mergeCell ref="Q48:S48"/>
    <mergeCell ref="T48:V48"/>
    <mergeCell ref="W48:Y48"/>
    <mergeCell ref="F49:I49"/>
    <mergeCell ref="M49:P49"/>
    <mergeCell ref="Q49:S49"/>
    <mergeCell ref="T49:V49"/>
    <mergeCell ref="W49:Y49"/>
    <mergeCell ref="B38:B39"/>
    <mergeCell ref="C67:E67"/>
    <mergeCell ref="Q67:S67"/>
    <mergeCell ref="T67:V67"/>
    <mergeCell ref="W67:Y67"/>
    <mergeCell ref="Z67:AB67"/>
    <mergeCell ref="C68:E68"/>
    <mergeCell ref="C65:E65"/>
    <mergeCell ref="Q65:S65"/>
    <mergeCell ref="T65:V65"/>
    <mergeCell ref="W65:Y65"/>
    <mergeCell ref="Z65:AB65"/>
    <mergeCell ref="C66:E66"/>
    <mergeCell ref="F66:I66"/>
    <mergeCell ref="M66:P66"/>
    <mergeCell ref="Q66:S66"/>
    <mergeCell ref="T66:V66"/>
    <mergeCell ref="W66:Y66"/>
    <mergeCell ref="Z66:AB66"/>
    <mergeCell ref="Q68:S68"/>
    <mergeCell ref="Q38:S39"/>
    <mergeCell ref="T38:V39"/>
    <mergeCell ref="F61:I61"/>
    <mergeCell ref="M61:P61"/>
    <mergeCell ref="Q61:S61"/>
    <mergeCell ref="T61:V61"/>
    <mergeCell ref="W61:Y61"/>
    <mergeCell ref="Z61:AB61"/>
    <mergeCell ref="C62:E62"/>
    <mergeCell ref="F62:I62"/>
    <mergeCell ref="M62:P62"/>
    <mergeCell ref="Q62:S62"/>
    <mergeCell ref="T62:V62"/>
    <mergeCell ref="W62:Y62"/>
    <mergeCell ref="Z62:AB62"/>
    <mergeCell ref="C59:E59"/>
    <mergeCell ref="C60:E60"/>
    <mergeCell ref="C56:E56"/>
    <mergeCell ref="B12:B13"/>
    <mergeCell ref="B17:B18"/>
    <mergeCell ref="W17:Y18"/>
    <mergeCell ref="C12:E13"/>
    <mergeCell ref="F6:H7"/>
    <mergeCell ref="F8:H8"/>
    <mergeCell ref="F10:H10"/>
    <mergeCell ref="F12:H12"/>
    <mergeCell ref="Y6:Y7"/>
    <mergeCell ref="I8:K9"/>
    <mergeCell ref="L10:N11"/>
    <mergeCell ref="O12:Q13"/>
    <mergeCell ref="O10:Q10"/>
    <mergeCell ref="I10:K10"/>
    <mergeCell ref="I12:K12"/>
    <mergeCell ref="L12:N12"/>
    <mergeCell ref="Y8:Y9"/>
    <mergeCell ref="X12:X13"/>
    <mergeCell ref="W12:W13"/>
    <mergeCell ref="V12:V13"/>
    <mergeCell ref="U12:U13"/>
    <mergeCell ref="T12:T13"/>
    <mergeCell ref="S12:S13"/>
    <mergeCell ref="R12:R13"/>
    <mergeCell ref="B1:AB1"/>
    <mergeCell ref="R3:U3"/>
    <mergeCell ref="V3:Y3"/>
    <mergeCell ref="R4:U4"/>
    <mergeCell ref="V4:Y4"/>
    <mergeCell ref="C5:E5"/>
    <mergeCell ref="C6:E7"/>
    <mergeCell ref="C8:E9"/>
    <mergeCell ref="C10:E11"/>
    <mergeCell ref="Y10:Y11"/>
    <mergeCell ref="W8:W9"/>
    <mergeCell ref="L8:N8"/>
    <mergeCell ref="O8:Q8"/>
    <mergeCell ref="B10:B11"/>
    <mergeCell ref="R10:R11"/>
    <mergeCell ref="S10:S11"/>
    <mergeCell ref="T10:T11"/>
    <mergeCell ref="U10:U11"/>
    <mergeCell ref="V10:V11"/>
    <mergeCell ref="W10:W11"/>
    <mergeCell ref="X10:X11"/>
    <mergeCell ref="Y12:Y13"/>
    <mergeCell ref="X6:X7"/>
    <mergeCell ref="X8:X9"/>
    <mergeCell ref="B4:E4"/>
    <mergeCell ref="R6:R7"/>
    <mergeCell ref="F5:H5"/>
    <mergeCell ref="I5:K5"/>
    <mergeCell ref="L5:N5"/>
    <mergeCell ref="O5:Q5"/>
    <mergeCell ref="I6:K6"/>
    <mergeCell ref="L6:N6"/>
    <mergeCell ref="O6:Q6"/>
    <mergeCell ref="B8:B9"/>
    <mergeCell ref="V6:V7"/>
    <mergeCell ref="B6:B7"/>
    <mergeCell ref="W6:W7"/>
    <mergeCell ref="S6:S7"/>
    <mergeCell ref="T6:T7"/>
    <mergeCell ref="U6:U7"/>
    <mergeCell ref="U8:U9"/>
    <mergeCell ref="V8:V9"/>
    <mergeCell ref="S8:S9"/>
    <mergeCell ref="T8:T9"/>
    <mergeCell ref="R8:R9"/>
    <mergeCell ref="Z16:AB16"/>
    <mergeCell ref="C19:E19"/>
    <mergeCell ref="C20:E20"/>
    <mergeCell ref="C21:E21"/>
    <mergeCell ref="Q19:S19"/>
    <mergeCell ref="Q20:S20"/>
    <mergeCell ref="Q21:S21"/>
    <mergeCell ref="W19:Y19"/>
    <mergeCell ref="W20:Y20"/>
    <mergeCell ref="W21:Y21"/>
    <mergeCell ref="N16:O16"/>
    <mergeCell ref="Q16:V16"/>
    <mergeCell ref="Z20:AB20"/>
    <mergeCell ref="Z21:AB21"/>
    <mergeCell ref="T19:V19"/>
    <mergeCell ref="T20:V20"/>
    <mergeCell ref="T21:V21"/>
    <mergeCell ref="F20:I20"/>
    <mergeCell ref="F21:I21"/>
    <mergeCell ref="M21:P21"/>
    <mergeCell ref="M20:P20"/>
    <mergeCell ref="Q17:S18"/>
    <mergeCell ref="T17:V18"/>
    <mergeCell ref="Z17:AB18"/>
    <mergeCell ref="C18:E18"/>
    <mergeCell ref="C17:E17"/>
    <mergeCell ref="F17:P17"/>
    <mergeCell ref="F19:I19"/>
    <mergeCell ref="M19:P19"/>
    <mergeCell ref="F18:P18"/>
    <mergeCell ref="Z19:AB19"/>
    <mergeCell ref="N23:O23"/>
    <mergeCell ref="Q23:V23"/>
    <mergeCell ref="Z23:AB23"/>
    <mergeCell ref="C22:E22"/>
    <mergeCell ref="B24:B25"/>
    <mergeCell ref="C24:E24"/>
    <mergeCell ref="F24:P24"/>
    <mergeCell ref="Q24:S25"/>
    <mergeCell ref="T24:V25"/>
    <mergeCell ref="W24:Y25"/>
    <mergeCell ref="Z24:AB25"/>
    <mergeCell ref="C25:E25"/>
    <mergeCell ref="F25:P25"/>
    <mergeCell ref="C26:E26"/>
    <mergeCell ref="F26:I26"/>
    <mergeCell ref="M26:P26"/>
    <mergeCell ref="Q26:S26"/>
    <mergeCell ref="T26:V26"/>
    <mergeCell ref="W26:Y26"/>
    <mergeCell ref="Z26:AB26"/>
    <mergeCell ref="C27:E27"/>
    <mergeCell ref="F27:I27"/>
    <mergeCell ref="M27:P27"/>
    <mergeCell ref="Z30:AB30"/>
    <mergeCell ref="C41:E41"/>
    <mergeCell ref="Z40:AB40"/>
    <mergeCell ref="C31:E31"/>
    <mergeCell ref="C42:E42"/>
    <mergeCell ref="Z32:AB32"/>
    <mergeCell ref="C35:E35"/>
    <mergeCell ref="Q27:S27"/>
    <mergeCell ref="T27:V27"/>
    <mergeCell ref="W27:Y27"/>
    <mergeCell ref="Z27:AB27"/>
    <mergeCell ref="W28:Y28"/>
    <mergeCell ref="Z28:AB28"/>
    <mergeCell ref="C29:E29"/>
    <mergeCell ref="F29:I29"/>
    <mergeCell ref="M29:P29"/>
    <mergeCell ref="Q29:S29"/>
    <mergeCell ref="T29:V29"/>
    <mergeCell ref="W29:Y29"/>
    <mergeCell ref="Z29:AB29"/>
    <mergeCell ref="C28:E28"/>
    <mergeCell ref="F28:I28"/>
    <mergeCell ref="M28:P28"/>
    <mergeCell ref="Q28:S28"/>
    <mergeCell ref="T28:V28"/>
    <mergeCell ref="C54:E54"/>
    <mergeCell ref="Z48:AB48"/>
    <mergeCell ref="C53:E53"/>
    <mergeCell ref="F53:I53"/>
    <mergeCell ref="M53:P53"/>
    <mergeCell ref="Q53:S53"/>
    <mergeCell ref="T53:V53"/>
    <mergeCell ref="W53:Y53"/>
    <mergeCell ref="Z53:AB53"/>
    <mergeCell ref="C52:E52"/>
    <mergeCell ref="F52:I52"/>
    <mergeCell ref="M52:P52"/>
    <mergeCell ref="Q52:S52"/>
    <mergeCell ref="T52:V52"/>
    <mergeCell ref="W52:Y52"/>
    <mergeCell ref="Z52:AB52"/>
    <mergeCell ref="C51:E51"/>
    <mergeCell ref="C50:E50"/>
    <mergeCell ref="C49:E49"/>
    <mergeCell ref="C46:E46"/>
    <mergeCell ref="F51:I51"/>
    <mergeCell ref="M51:P51"/>
    <mergeCell ref="Q51:S51"/>
    <mergeCell ref="C39:E39"/>
    <mergeCell ref="C33:E33"/>
    <mergeCell ref="C34:E34"/>
    <mergeCell ref="C38:E38"/>
    <mergeCell ref="C47:E47"/>
    <mergeCell ref="C40:E40"/>
    <mergeCell ref="F40:I40"/>
    <mergeCell ref="M40:P40"/>
    <mergeCell ref="Q40:S40"/>
    <mergeCell ref="Q33:S33"/>
    <mergeCell ref="C43:E43"/>
    <mergeCell ref="F39:P39"/>
    <mergeCell ref="N37:O37"/>
    <mergeCell ref="Q37:V37"/>
    <mergeCell ref="F42:I42"/>
    <mergeCell ref="M42:P42"/>
    <mergeCell ref="Q42:S42"/>
    <mergeCell ref="T42:V42"/>
    <mergeCell ref="F34:I34"/>
    <mergeCell ref="M34:P34"/>
    <mergeCell ref="Q34:S34"/>
    <mergeCell ref="T34:V34"/>
    <mergeCell ref="Z31:AB31"/>
    <mergeCell ref="C32:E32"/>
    <mergeCell ref="F32:I32"/>
    <mergeCell ref="M32:P32"/>
    <mergeCell ref="Q32:S32"/>
    <mergeCell ref="T32:V32"/>
    <mergeCell ref="W32:Y32"/>
    <mergeCell ref="F33:I33"/>
    <mergeCell ref="M33:P33"/>
    <mergeCell ref="T33:V33"/>
    <mergeCell ref="W33:Y33"/>
    <mergeCell ref="Z33:AB33"/>
    <mergeCell ref="C30:E30"/>
    <mergeCell ref="F30:I30"/>
    <mergeCell ref="M30:P30"/>
    <mergeCell ref="Q30:S30"/>
    <mergeCell ref="T30:V30"/>
    <mergeCell ref="W30:Y30"/>
    <mergeCell ref="F31:I31"/>
    <mergeCell ref="M31:P31"/>
    <mergeCell ref="Q31:S31"/>
    <mergeCell ref="T31:V31"/>
    <mergeCell ref="W31:Y31"/>
    <mergeCell ref="W34:Y34"/>
    <mergeCell ref="Z41:AB41"/>
    <mergeCell ref="F41:I41"/>
    <mergeCell ref="M41:P41"/>
    <mergeCell ref="Q41:S41"/>
    <mergeCell ref="T41:V41"/>
    <mergeCell ref="W41:Y41"/>
    <mergeCell ref="G35:N35"/>
    <mergeCell ref="T40:V40"/>
    <mergeCell ref="W40:Y40"/>
    <mergeCell ref="Z34:AB34"/>
    <mergeCell ref="F38:P38"/>
    <mergeCell ref="T35:U35"/>
    <mergeCell ref="Z37:AB37"/>
    <mergeCell ref="W38:Y39"/>
    <mergeCell ref="Z38:AB39"/>
  </mergeCells>
  <phoneticPr fontId="2"/>
  <printOptions horizontalCentered="1"/>
  <pageMargins left="0.19685039370078741" right="0.19685039370078741" top="0.55118110236220474" bottom="0.43307086614173229" header="0.31496062992125984" footer="0.31496062992125984"/>
  <pageSetup paperSize="9" scale="9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Z41"/>
  <sheetViews>
    <sheetView showGridLines="0" workbookViewId="0">
      <selection activeCell="F27" sqref="F27"/>
    </sheetView>
  </sheetViews>
  <sheetFormatPr defaultColWidth="5.625" defaultRowHeight="14.25"/>
  <cols>
    <col min="1" max="1" width="1.625" style="24" customWidth="1"/>
    <col min="2" max="26" width="5.625" style="24"/>
    <col min="27" max="27" width="1.625" style="24" customWidth="1"/>
    <col min="28" max="16384" width="5.625" style="24"/>
  </cols>
  <sheetData>
    <row r="1" spans="2:26" ht="18.75">
      <c r="B1" s="258" t="s">
        <v>119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2:26" ht="6" customHeight="1" thickBot="1"/>
    <row r="3" spans="2:26" ht="15" customHeight="1">
      <c r="Q3" s="271" t="s">
        <v>34</v>
      </c>
      <c r="R3" s="272"/>
      <c r="S3" s="272"/>
      <c r="T3" s="273"/>
      <c r="V3" s="277" t="s">
        <v>35</v>
      </c>
      <c r="W3" s="278"/>
      <c r="X3" s="279"/>
    </row>
    <row r="4" spans="2:26">
      <c r="Q4" s="274"/>
      <c r="R4" s="275"/>
      <c r="S4" s="275"/>
      <c r="T4" s="276"/>
      <c r="V4" s="280"/>
      <c r="W4" s="281"/>
      <c r="X4" s="282"/>
    </row>
    <row r="5" spans="2:26">
      <c r="Q5" s="265" t="s">
        <v>203</v>
      </c>
      <c r="R5" s="266"/>
      <c r="S5" s="266"/>
      <c r="T5" s="267"/>
      <c r="V5" s="283" t="s">
        <v>204</v>
      </c>
      <c r="W5" s="284"/>
      <c r="X5" s="285"/>
    </row>
    <row r="6" spans="2:26" ht="15" thickBot="1">
      <c r="Q6" s="268"/>
      <c r="R6" s="269"/>
      <c r="S6" s="269"/>
      <c r="T6" s="270"/>
      <c r="V6" s="286"/>
      <c r="W6" s="287"/>
      <c r="X6" s="288"/>
    </row>
    <row r="7" spans="2:26">
      <c r="B7" s="24" t="s">
        <v>37</v>
      </c>
    </row>
    <row r="8" spans="2:26">
      <c r="B8" s="24" t="s">
        <v>38</v>
      </c>
    </row>
    <row r="9" spans="2:26">
      <c r="B9" s="24" t="s">
        <v>116</v>
      </c>
      <c r="D9" s="24" t="s">
        <v>26</v>
      </c>
      <c r="N9" s="119"/>
      <c r="O9" s="27"/>
    </row>
    <row r="10" spans="2:26" ht="15" thickBot="1">
      <c r="D10" s="24" t="s">
        <v>76</v>
      </c>
      <c r="G10" s="41">
        <v>1</v>
      </c>
      <c r="H10" s="120"/>
      <c r="I10" s="120"/>
      <c r="J10" s="120"/>
      <c r="K10" s="120"/>
      <c r="L10" s="120"/>
      <c r="M10" s="120" t="s">
        <v>205</v>
      </c>
      <c r="N10" s="121"/>
      <c r="O10" s="64"/>
      <c r="P10" s="64"/>
      <c r="Q10" s="64"/>
      <c r="R10" s="64"/>
      <c r="S10" s="64"/>
      <c r="T10" s="64"/>
      <c r="U10" s="64"/>
      <c r="V10" s="41">
        <v>1</v>
      </c>
    </row>
    <row r="11" spans="2:26" ht="15" thickTop="1">
      <c r="B11" s="24" t="s">
        <v>117</v>
      </c>
      <c r="D11" s="24" t="s">
        <v>26</v>
      </c>
      <c r="G11" s="119"/>
      <c r="H11" s="27"/>
      <c r="I11" s="27"/>
      <c r="J11" s="27"/>
      <c r="K11" s="27"/>
      <c r="L11" s="27"/>
      <c r="M11" s="225">
        <v>43134.659722222219</v>
      </c>
      <c r="N11" s="225"/>
      <c r="O11" s="225"/>
      <c r="P11" s="225"/>
      <c r="Q11" s="27"/>
      <c r="R11" s="27"/>
      <c r="S11" s="27"/>
      <c r="T11" s="27"/>
      <c r="U11" s="131"/>
      <c r="V11" s="27"/>
    </row>
    <row r="12" spans="2:26">
      <c r="D12" s="24" t="s">
        <v>118</v>
      </c>
      <c r="G12" s="119"/>
      <c r="H12" s="27"/>
      <c r="I12" s="27"/>
      <c r="J12" s="27"/>
      <c r="K12" s="27"/>
      <c r="L12" s="27"/>
      <c r="M12" s="226" t="s">
        <v>178</v>
      </c>
      <c r="N12" s="227"/>
      <c r="O12" s="227"/>
      <c r="P12" s="228"/>
      <c r="Q12" s="27"/>
      <c r="R12" s="27"/>
      <c r="S12" s="27"/>
      <c r="T12" s="27"/>
      <c r="U12" s="119"/>
      <c r="V12" s="27"/>
    </row>
    <row r="13" spans="2:26" ht="15" thickBot="1">
      <c r="B13" s="24" t="s">
        <v>157</v>
      </c>
      <c r="D13" s="24" t="s">
        <v>74</v>
      </c>
      <c r="G13" s="119"/>
      <c r="H13" s="27"/>
      <c r="I13" s="27"/>
      <c r="J13" s="27"/>
      <c r="K13" s="27"/>
      <c r="L13" s="27"/>
      <c r="M13" s="229" t="s">
        <v>68</v>
      </c>
      <c r="N13" s="230"/>
      <c r="O13" s="230"/>
      <c r="P13" s="231"/>
      <c r="Q13" s="27"/>
      <c r="R13" s="27"/>
      <c r="S13" s="27"/>
      <c r="T13" s="27"/>
      <c r="U13" s="119"/>
      <c r="V13" s="27"/>
    </row>
    <row r="14" spans="2:26" ht="15.75">
      <c r="D14" s="24" t="s">
        <v>75</v>
      </c>
      <c r="G14" s="119"/>
      <c r="H14" s="27"/>
      <c r="I14" s="27"/>
      <c r="J14" s="27"/>
      <c r="K14" s="27"/>
      <c r="L14" s="27"/>
      <c r="M14" s="27"/>
      <c r="N14" s="27"/>
      <c r="O14" s="27"/>
      <c r="P14" s="27"/>
      <c r="Q14" s="259" t="s">
        <v>36</v>
      </c>
      <c r="R14" s="260"/>
      <c r="S14" s="261"/>
      <c r="T14" s="27"/>
      <c r="U14" s="119"/>
      <c r="V14" s="27"/>
    </row>
    <row r="15" spans="2:26" ht="16.5" thickBot="1">
      <c r="G15" s="119"/>
      <c r="H15" s="27"/>
      <c r="I15" s="27"/>
      <c r="J15" s="27"/>
      <c r="K15" s="27"/>
      <c r="L15" s="27"/>
      <c r="M15" s="27"/>
      <c r="N15" s="27"/>
      <c r="O15" s="27"/>
      <c r="P15" s="27"/>
      <c r="Q15" s="262" t="s">
        <v>202</v>
      </c>
      <c r="R15" s="263"/>
      <c r="S15" s="264"/>
      <c r="T15" s="27"/>
      <c r="U15" s="119"/>
      <c r="V15" s="27"/>
    </row>
    <row r="16" spans="2:26">
      <c r="G16" s="119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19"/>
      <c r="V16" s="27"/>
    </row>
    <row r="17" spans="3:26" ht="15" thickBot="1">
      <c r="G17" s="119"/>
      <c r="H17" s="27"/>
      <c r="I17" s="27"/>
      <c r="J17" s="27"/>
      <c r="K17" s="42">
        <v>2</v>
      </c>
      <c r="L17" s="120"/>
      <c r="M17" s="120"/>
      <c r="N17" s="121"/>
      <c r="O17" s="64"/>
      <c r="P17" s="64"/>
      <c r="Q17" s="64"/>
      <c r="R17" s="42">
        <v>1</v>
      </c>
      <c r="S17" s="27"/>
      <c r="T17" s="27"/>
      <c r="U17" s="119"/>
      <c r="V17" s="27"/>
    </row>
    <row r="18" spans="3:26" ht="15" thickTop="1">
      <c r="G18" s="119"/>
      <c r="H18" s="27"/>
      <c r="I18" s="27"/>
      <c r="J18" s="27"/>
      <c r="K18" s="119"/>
      <c r="L18" s="129"/>
      <c r="M18" s="225">
        <v>43134.625</v>
      </c>
      <c r="N18" s="225"/>
      <c r="O18" s="225"/>
      <c r="P18" s="225"/>
      <c r="Q18" s="65"/>
      <c r="R18" s="27"/>
      <c r="S18" s="27"/>
      <c r="T18" s="27"/>
      <c r="U18" s="119"/>
      <c r="V18" s="27"/>
    </row>
    <row r="19" spans="3:26">
      <c r="G19" s="119"/>
      <c r="H19" s="27"/>
      <c r="I19" s="27"/>
      <c r="J19" s="27"/>
      <c r="K19" s="119"/>
      <c r="L19" s="115"/>
      <c r="M19" s="226" t="s">
        <v>176</v>
      </c>
      <c r="N19" s="227"/>
      <c r="O19" s="227"/>
      <c r="P19" s="228"/>
      <c r="Q19" s="66"/>
      <c r="R19" s="27"/>
      <c r="S19" s="27"/>
      <c r="T19" s="27"/>
      <c r="U19" s="119"/>
      <c r="V19" s="27"/>
    </row>
    <row r="20" spans="3:26">
      <c r="G20" s="119"/>
      <c r="H20" s="27"/>
      <c r="I20" s="27"/>
      <c r="J20" s="27"/>
      <c r="K20" s="119"/>
      <c r="L20" s="115"/>
      <c r="M20" s="229" t="s">
        <v>177</v>
      </c>
      <c r="N20" s="230"/>
      <c r="O20" s="230"/>
      <c r="P20" s="231"/>
      <c r="Q20" s="66"/>
      <c r="R20" s="27"/>
      <c r="S20" s="27"/>
      <c r="T20" s="27"/>
      <c r="U20" s="119"/>
      <c r="V20" s="27"/>
    </row>
    <row r="21" spans="3:26" ht="15" thickBot="1">
      <c r="G21" s="119"/>
      <c r="H21" s="27"/>
      <c r="I21" s="27"/>
      <c r="J21" s="27"/>
      <c r="K21" s="123"/>
      <c r="L21" s="27"/>
      <c r="M21" s="27"/>
      <c r="N21" s="27"/>
      <c r="O21" s="27"/>
      <c r="P21" s="27"/>
      <c r="Q21" s="67"/>
      <c r="R21" s="27"/>
      <c r="S21" s="27"/>
      <c r="T21" s="27"/>
      <c r="U21" s="119"/>
      <c r="V21" s="27"/>
    </row>
    <row r="22" spans="3:26">
      <c r="G22" s="119"/>
      <c r="H22" s="27"/>
      <c r="I22" s="27"/>
      <c r="J22" s="27"/>
      <c r="K22" s="239" t="s">
        <v>200</v>
      </c>
      <c r="L22" s="240"/>
      <c r="M22" s="27"/>
      <c r="N22" s="27"/>
      <c r="O22" s="27"/>
      <c r="P22" s="27"/>
      <c r="Q22" s="239" t="s">
        <v>201</v>
      </c>
      <c r="R22" s="240"/>
      <c r="S22" s="27"/>
      <c r="T22" s="27"/>
      <c r="U22" s="119"/>
      <c r="V22" s="27"/>
    </row>
    <row r="23" spans="3:26" ht="15" thickBot="1">
      <c r="G23" s="119"/>
      <c r="H23" s="27"/>
      <c r="K23" s="246"/>
      <c r="L23" s="247"/>
      <c r="Q23" s="246"/>
      <c r="R23" s="247"/>
      <c r="U23" s="119"/>
      <c r="V23" s="27"/>
    </row>
    <row r="24" spans="3:26">
      <c r="G24" s="119"/>
      <c r="H24" s="27"/>
      <c r="U24" s="119"/>
      <c r="V24" s="27"/>
    </row>
    <row r="25" spans="3:26" ht="15" thickBot="1">
      <c r="D25" s="41">
        <v>5</v>
      </c>
      <c r="E25" s="120"/>
      <c r="F25" s="120"/>
      <c r="G25" s="121"/>
      <c r="H25" s="29"/>
      <c r="I25" s="29"/>
      <c r="J25" s="29"/>
      <c r="K25" s="41">
        <v>0</v>
      </c>
      <c r="R25" s="41">
        <v>3</v>
      </c>
      <c r="S25" s="120"/>
      <c r="T25" s="120"/>
      <c r="U25" s="121"/>
      <c r="V25" s="29"/>
      <c r="W25" s="29"/>
      <c r="X25" s="29"/>
      <c r="Y25" s="41">
        <v>0</v>
      </c>
    </row>
    <row r="26" spans="3:26" ht="15" thickTop="1">
      <c r="D26" s="119"/>
      <c r="E26" s="27"/>
      <c r="F26" s="225">
        <v>43134.548611111109</v>
      </c>
      <c r="G26" s="225"/>
      <c r="H26" s="252"/>
      <c r="I26" s="252"/>
      <c r="J26" s="125"/>
      <c r="K26" s="27"/>
      <c r="R26" s="119"/>
      <c r="S26" s="27"/>
      <c r="T26" s="225">
        <v>43134.583333333336</v>
      </c>
      <c r="U26" s="225"/>
      <c r="V26" s="252"/>
      <c r="W26" s="252"/>
      <c r="X26" s="125"/>
      <c r="Y26" s="27"/>
    </row>
    <row r="27" spans="3:26">
      <c r="D27" s="119"/>
      <c r="E27" s="27"/>
      <c r="F27" s="31"/>
      <c r="G27" s="225" t="s">
        <v>175</v>
      </c>
      <c r="H27" s="225"/>
      <c r="I27" s="31"/>
      <c r="J27" s="119"/>
      <c r="K27" s="27"/>
      <c r="R27" s="119"/>
      <c r="S27" s="27"/>
      <c r="T27" s="31"/>
      <c r="U27" s="225" t="s">
        <v>83</v>
      </c>
      <c r="V27" s="225"/>
      <c r="W27" s="31"/>
      <c r="X27" s="119"/>
      <c r="Y27" s="27"/>
    </row>
    <row r="28" spans="3:26">
      <c r="D28" s="119"/>
      <c r="E28" s="27"/>
      <c r="F28" s="226" t="s">
        <v>173</v>
      </c>
      <c r="G28" s="227"/>
      <c r="H28" s="227"/>
      <c r="I28" s="228"/>
      <c r="J28" s="126"/>
      <c r="K28" s="27"/>
      <c r="R28" s="119"/>
      <c r="S28" s="27"/>
      <c r="T28" s="226" t="s">
        <v>67</v>
      </c>
      <c r="U28" s="227"/>
      <c r="V28" s="227"/>
      <c r="W28" s="228"/>
      <c r="X28" s="119"/>
      <c r="Y28" s="27"/>
    </row>
    <row r="29" spans="3:26">
      <c r="D29" s="119"/>
      <c r="E29" s="27"/>
      <c r="F29" s="229" t="s">
        <v>174</v>
      </c>
      <c r="G29" s="230"/>
      <c r="H29" s="230"/>
      <c r="I29" s="231"/>
      <c r="J29" s="119"/>
      <c r="K29" s="27"/>
      <c r="R29" s="119"/>
      <c r="S29" s="27"/>
      <c r="T29" s="229" t="s">
        <v>78</v>
      </c>
      <c r="U29" s="230"/>
      <c r="V29" s="230"/>
      <c r="W29" s="231"/>
      <c r="X29" s="119"/>
      <c r="Y29" s="27"/>
    </row>
    <row r="30" spans="3:26">
      <c r="D30" s="119"/>
      <c r="E30" s="27"/>
      <c r="F30" s="27"/>
      <c r="J30" s="127"/>
      <c r="K30" s="62"/>
      <c r="R30" s="119"/>
      <c r="S30" s="27"/>
      <c r="W30" s="27"/>
      <c r="X30" s="119"/>
      <c r="Y30" s="27"/>
    </row>
    <row r="31" spans="3:26" ht="15" thickBot="1">
      <c r="C31" s="41">
        <v>14</v>
      </c>
      <c r="D31" s="121"/>
      <c r="E31" s="27"/>
      <c r="F31" s="27"/>
      <c r="G31" s="41">
        <v>0</v>
      </c>
      <c r="I31" s="41">
        <v>6</v>
      </c>
      <c r="J31" s="128"/>
      <c r="K31" s="124"/>
      <c r="L31" s="64"/>
      <c r="M31" s="41">
        <v>0</v>
      </c>
      <c r="P31" s="41">
        <v>10</v>
      </c>
      <c r="Q31" s="120"/>
      <c r="R31" s="121"/>
      <c r="S31" s="29"/>
      <c r="T31" s="41">
        <v>0</v>
      </c>
      <c r="V31" s="41">
        <v>0</v>
      </c>
      <c r="W31" s="29"/>
      <c r="X31" s="122"/>
      <c r="Y31" s="132"/>
      <c r="Z31" s="41">
        <v>4</v>
      </c>
    </row>
    <row r="32" spans="3:26" ht="15" thickTop="1">
      <c r="C32" s="119"/>
      <c r="D32" s="225">
        <v>43134.444444444445</v>
      </c>
      <c r="E32" s="252"/>
      <c r="F32" s="289"/>
      <c r="G32" s="27"/>
      <c r="I32" s="119"/>
      <c r="J32" s="225">
        <v>43134.409722222219</v>
      </c>
      <c r="K32" s="225"/>
      <c r="L32" s="257"/>
      <c r="M32" s="27"/>
      <c r="N32" s="27"/>
      <c r="P32" s="119"/>
      <c r="Q32" s="225">
        <v>43134.479166666664</v>
      </c>
      <c r="R32" s="225"/>
      <c r="S32" s="243"/>
      <c r="T32" s="26"/>
      <c r="V32" s="25"/>
      <c r="W32" s="251">
        <v>43134.513888888891</v>
      </c>
      <c r="X32" s="252"/>
      <c r="Y32" s="253"/>
      <c r="Z32" s="27"/>
    </row>
    <row r="33" spans="2:26">
      <c r="C33" s="119"/>
      <c r="D33" s="27"/>
      <c r="E33" s="28" t="s">
        <v>40</v>
      </c>
      <c r="F33" s="63"/>
      <c r="G33" s="27"/>
      <c r="I33" s="119"/>
      <c r="J33" s="27"/>
      <c r="K33" s="28" t="s">
        <v>39</v>
      </c>
      <c r="L33" s="63"/>
      <c r="M33" s="27"/>
      <c r="N33" s="27"/>
      <c r="P33" s="119"/>
      <c r="Q33" s="27"/>
      <c r="R33" s="28" t="s">
        <v>77</v>
      </c>
      <c r="S33" s="25"/>
      <c r="T33" s="26"/>
      <c r="V33" s="25"/>
      <c r="W33" s="26"/>
      <c r="X33" s="28" t="s">
        <v>41</v>
      </c>
      <c r="Y33" s="119"/>
      <c r="Z33" s="27"/>
    </row>
    <row r="34" spans="2:26" ht="15" thickBot="1">
      <c r="B34" s="27"/>
      <c r="C34" s="123"/>
      <c r="D34" s="27"/>
      <c r="F34" s="63"/>
      <c r="G34" s="27"/>
      <c r="I34" s="123"/>
      <c r="J34" s="27"/>
      <c r="L34" s="63"/>
      <c r="M34" s="27"/>
      <c r="N34" s="27"/>
      <c r="P34" s="130"/>
      <c r="Q34" s="27"/>
      <c r="S34" s="25"/>
      <c r="T34" s="26"/>
      <c r="V34" s="25"/>
      <c r="W34" s="26"/>
      <c r="Y34" s="119"/>
      <c r="Z34" s="27"/>
    </row>
    <row r="35" spans="2:26">
      <c r="B35" s="27"/>
      <c r="C35" s="239" t="s">
        <v>28</v>
      </c>
      <c r="D35" s="240"/>
      <c r="E35" s="45"/>
      <c r="F35" s="235" t="s">
        <v>81</v>
      </c>
      <c r="G35" s="236"/>
      <c r="I35" s="239" t="s">
        <v>33</v>
      </c>
      <c r="J35" s="240"/>
      <c r="K35" s="45"/>
      <c r="L35" s="235" t="s">
        <v>66</v>
      </c>
      <c r="M35" s="236"/>
      <c r="N35" s="27"/>
      <c r="P35" s="235" t="s">
        <v>31</v>
      </c>
      <c r="Q35" s="236"/>
      <c r="S35" s="239" t="s">
        <v>32</v>
      </c>
      <c r="T35" s="240"/>
      <c r="V35" s="239" t="s">
        <v>30</v>
      </c>
      <c r="W35" s="240"/>
      <c r="Y35" s="235" t="s">
        <v>29</v>
      </c>
      <c r="Z35" s="236"/>
    </row>
    <row r="36" spans="2:26">
      <c r="B36" s="27"/>
      <c r="C36" s="241"/>
      <c r="D36" s="242"/>
      <c r="E36" s="45"/>
      <c r="F36" s="237"/>
      <c r="G36" s="238"/>
      <c r="I36" s="241"/>
      <c r="J36" s="242"/>
      <c r="K36" s="45"/>
      <c r="L36" s="237"/>
      <c r="M36" s="238"/>
      <c r="P36" s="237"/>
      <c r="Q36" s="238"/>
      <c r="S36" s="241"/>
      <c r="T36" s="242"/>
      <c r="V36" s="241"/>
      <c r="W36" s="242"/>
      <c r="Y36" s="237"/>
      <c r="Z36" s="238"/>
    </row>
    <row r="37" spans="2:26">
      <c r="B37" s="27"/>
      <c r="C37" s="241" t="s">
        <v>161</v>
      </c>
      <c r="D37" s="242"/>
      <c r="F37" s="237" t="s">
        <v>162</v>
      </c>
      <c r="G37" s="238"/>
      <c r="I37" s="241" t="s">
        <v>163</v>
      </c>
      <c r="J37" s="242"/>
      <c r="L37" s="237" t="s">
        <v>164</v>
      </c>
      <c r="M37" s="238"/>
      <c r="P37" s="237" t="s">
        <v>165</v>
      </c>
      <c r="Q37" s="238"/>
      <c r="S37" s="241" t="s">
        <v>166</v>
      </c>
      <c r="T37" s="242"/>
      <c r="V37" s="241" t="s">
        <v>167</v>
      </c>
      <c r="W37" s="242"/>
      <c r="Y37" s="237" t="s">
        <v>159</v>
      </c>
      <c r="Z37" s="238"/>
    </row>
    <row r="38" spans="2:26" ht="15" thickBot="1">
      <c r="B38" s="27"/>
      <c r="C38" s="246"/>
      <c r="D38" s="247"/>
      <c r="F38" s="244"/>
      <c r="G38" s="245"/>
      <c r="I38" s="246"/>
      <c r="J38" s="247"/>
      <c r="L38" s="244"/>
      <c r="M38" s="245"/>
      <c r="P38" s="244"/>
      <c r="Q38" s="245"/>
      <c r="S38" s="246"/>
      <c r="T38" s="247"/>
      <c r="V38" s="246"/>
      <c r="W38" s="247"/>
      <c r="Y38" s="244"/>
      <c r="Z38" s="245"/>
    </row>
    <row r="40" spans="2:26">
      <c r="D40" s="254" t="s">
        <v>43</v>
      </c>
      <c r="E40" s="255"/>
      <c r="F40" s="256"/>
      <c r="J40" s="254" t="s">
        <v>170</v>
      </c>
      <c r="K40" s="255"/>
      <c r="L40" s="256"/>
      <c r="Q40" s="248" t="s">
        <v>168</v>
      </c>
      <c r="R40" s="249"/>
      <c r="S40" s="250"/>
      <c r="W40" s="248" t="s">
        <v>42</v>
      </c>
      <c r="X40" s="249"/>
      <c r="Y40" s="250"/>
    </row>
    <row r="41" spans="2:26">
      <c r="D41" s="232" t="s">
        <v>172</v>
      </c>
      <c r="E41" s="233"/>
      <c r="F41" s="234"/>
      <c r="J41" s="232" t="s">
        <v>171</v>
      </c>
      <c r="K41" s="233"/>
      <c r="L41" s="234"/>
      <c r="Q41" s="232" t="s">
        <v>169</v>
      </c>
      <c r="R41" s="233"/>
      <c r="S41" s="234"/>
      <c r="W41" s="232" t="s">
        <v>44</v>
      </c>
      <c r="X41" s="233"/>
      <c r="Y41" s="234"/>
    </row>
  </sheetData>
  <mergeCells count="51">
    <mergeCell ref="F37:G38"/>
    <mergeCell ref="I37:J38"/>
    <mergeCell ref="L37:M38"/>
    <mergeCell ref="M19:P19"/>
    <mergeCell ref="M20:P20"/>
    <mergeCell ref="D32:F32"/>
    <mergeCell ref="C35:D36"/>
    <mergeCell ref="F35:G36"/>
    <mergeCell ref="C37:D38"/>
    <mergeCell ref="G27:H27"/>
    <mergeCell ref="I35:J36"/>
    <mergeCell ref="L35:M36"/>
    <mergeCell ref="M12:P12"/>
    <mergeCell ref="M13:P13"/>
    <mergeCell ref="J32:L32"/>
    <mergeCell ref="K22:L23"/>
    <mergeCell ref="B1:Z1"/>
    <mergeCell ref="Q14:S14"/>
    <mergeCell ref="Q15:S15"/>
    <mergeCell ref="M18:P18"/>
    <mergeCell ref="M11:P11"/>
    <mergeCell ref="Q5:T6"/>
    <mergeCell ref="Q3:T4"/>
    <mergeCell ref="V3:X4"/>
    <mergeCell ref="V5:X6"/>
    <mergeCell ref="Q22:R23"/>
    <mergeCell ref="F26:I26"/>
    <mergeCell ref="T26:W26"/>
    <mergeCell ref="D40:F40"/>
    <mergeCell ref="D41:F41"/>
    <mergeCell ref="J40:L40"/>
    <mergeCell ref="J41:L41"/>
    <mergeCell ref="Q40:S40"/>
    <mergeCell ref="Q41:S41"/>
    <mergeCell ref="W41:Y41"/>
    <mergeCell ref="Y35:Z36"/>
    <mergeCell ref="V35:W36"/>
    <mergeCell ref="Q32:S32"/>
    <mergeCell ref="P37:Q38"/>
    <mergeCell ref="S37:T38"/>
    <mergeCell ref="W40:Y40"/>
    <mergeCell ref="S35:T36"/>
    <mergeCell ref="P35:Q36"/>
    <mergeCell ref="W32:Y32"/>
    <mergeCell ref="Y37:Z38"/>
    <mergeCell ref="V37:W38"/>
    <mergeCell ref="U27:V27"/>
    <mergeCell ref="F28:I28"/>
    <mergeCell ref="F29:I29"/>
    <mergeCell ref="T28:W28"/>
    <mergeCell ref="T29:W29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要項</vt:lpstr>
      <vt:lpstr>予選Aブロック　兼対戦表入力シート</vt:lpstr>
      <vt:lpstr>予選Bブロック　兼対戦表入力シート</vt:lpstr>
      <vt:lpstr>決勝トーナメント</vt:lpstr>
      <vt:lpstr>決勝トーナメント!Print_Area</vt:lpstr>
      <vt:lpstr>'予選Aブロック　兼対戦表入力シート'!Print_Area</vt:lpstr>
      <vt:lpstr>'予選Bブロック　兼対戦表入力シート'!Print_Area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laiwen li</cp:lastModifiedBy>
  <cp:lastPrinted>2018-01-17T22:32:55Z</cp:lastPrinted>
  <dcterms:created xsi:type="dcterms:W3CDTF">2012-05-07T15:01:36Z</dcterms:created>
  <dcterms:modified xsi:type="dcterms:W3CDTF">2018-02-08T12:33:30Z</dcterms:modified>
</cp:coreProperties>
</file>